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625" windowHeight="12240"/>
  </bookViews>
  <sheets>
    <sheet name="Sheet2" sheetId="2" r:id="rId1"/>
  </sheets>
  <definedNames>
    <definedName name="_xlnm._FilterDatabase" localSheetId="0" hidden="1">Sheet2!$A$2:$J$79</definedName>
    <definedName name="_xlnm.Print_Titles" localSheetId="0">Sheet2!$2:$2</definedName>
  </definedName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1255" name="ID_A9B78346A328426C9AB8E94129276437"/>
        <xdr:cNvPicPr>
          <a:picLocks noChangeAspect="1" noChangeArrowheads="1"/>
        </xdr:cNvPicPr>
      </xdr:nvPicPr>
      <xdr:blipFill>
        <a:blip r:embed="rId1" cstate="print"/>
        <a:srcRect/>
        <a:stretch>
          <a:fillRect/>
        </a:stretch>
      </xdr:blipFill>
      <xdr:spPr>
        <a:xfrm rot="16552025">
          <a:off x="8955405" y="35179635"/>
          <a:ext cx="713105" cy="2388870"/>
        </a:xfrm>
        <a:prstGeom prst="rect">
          <a:avLst/>
        </a:prstGeom>
        <a:noFill/>
        <a:ln w="1">
          <a:noFill/>
          <a:miter lim="800000"/>
          <a:headEnd/>
          <a:tailEnd type="none" w="med" len="med"/>
        </a:ln>
        <a:effectLst/>
      </xdr:spPr>
    </xdr:pic>
  </etc:cellImage>
  <etc:cellImage>
    <xdr:pic>
      <xdr:nvPicPr>
        <xdr:cNvPr id="74" name="ID_C5EB16E9FD9D412F9F78485A5BD1BA84" descr="R6ZGF46M9TQORUHAH6R]N8L"/>
        <xdr:cNvPicPr>
          <a:picLocks noChangeAspect="1"/>
        </xdr:cNvPicPr>
      </xdr:nvPicPr>
      <xdr:blipFill>
        <a:blip r:embed="rId2"/>
        <a:stretch>
          <a:fillRect/>
        </a:stretch>
      </xdr:blipFill>
      <xdr:spPr>
        <a:xfrm>
          <a:off x="3465830" y="1031240"/>
          <a:ext cx="1781810" cy="2155825"/>
        </a:xfrm>
        <a:prstGeom prst="rect">
          <a:avLst/>
        </a:prstGeom>
      </xdr:spPr>
    </xdr:pic>
  </etc:cellImage>
  <etc:cellImage>
    <xdr:pic>
      <xdr:nvPicPr>
        <xdr:cNvPr id="75" name="ID_0B5C6BB9546C4EA0B20D039E4D805543" descr="_%3_`9BZ]A_YH`(LOFGHVQ9"/>
        <xdr:cNvPicPr>
          <a:picLocks noChangeAspect="1"/>
        </xdr:cNvPicPr>
      </xdr:nvPicPr>
      <xdr:blipFill>
        <a:blip r:embed="rId3"/>
        <a:stretch>
          <a:fillRect/>
        </a:stretch>
      </xdr:blipFill>
      <xdr:spPr>
        <a:xfrm>
          <a:off x="3556635" y="3281045"/>
          <a:ext cx="1458595" cy="2273300"/>
        </a:xfrm>
        <a:prstGeom prst="rect">
          <a:avLst/>
        </a:prstGeom>
      </xdr:spPr>
    </xdr:pic>
  </etc:cellImage>
  <etc:cellImage>
    <xdr:pic>
      <xdr:nvPicPr>
        <xdr:cNvPr id="76" name="ID_C06BA3244AC04F339B45356ECFB42713" descr="J8)]D(T0J8VAUOQE2VIT(AI"/>
        <xdr:cNvPicPr>
          <a:picLocks noChangeAspect="1"/>
        </xdr:cNvPicPr>
      </xdr:nvPicPr>
      <xdr:blipFill>
        <a:blip r:embed="rId4"/>
        <a:stretch>
          <a:fillRect/>
        </a:stretch>
      </xdr:blipFill>
      <xdr:spPr>
        <a:xfrm>
          <a:off x="3601720" y="6057265"/>
          <a:ext cx="1344295" cy="2092960"/>
        </a:xfrm>
        <a:prstGeom prst="rect">
          <a:avLst/>
        </a:prstGeom>
      </xdr:spPr>
    </xdr:pic>
  </etc:cellImage>
  <etc:cellImage>
    <xdr:pic>
      <xdr:nvPicPr>
        <xdr:cNvPr id="77" name="ID_0FC082CA0D9E43B8B82D590146042D62" descr="GH7JPTM{@[~F7P9SM~9~$QF"/>
        <xdr:cNvPicPr>
          <a:picLocks noChangeAspect="1"/>
        </xdr:cNvPicPr>
      </xdr:nvPicPr>
      <xdr:blipFill>
        <a:blip r:embed="rId5"/>
        <a:stretch>
          <a:fillRect/>
        </a:stretch>
      </xdr:blipFill>
      <xdr:spPr>
        <a:xfrm>
          <a:off x="3347720" y="8480425"/>
          <a:ext cx="2129155" cy="2067560"/>
        </a:xfrm>
        <a:prstGeom prst="rect">
          <a:avLst/>
        </a:prstGeom>
      </xdr:spPr>
    </xdr:pic>
  </etc:cellImage>
  <etc:cellImage>
    <xdr:pic>
      <xdr:nvPicPr>
        <xdr:cNvPr id="78" name="ID_EAD6ADA386EF4FE3B564FA995DD97297" descr="]Q$7]2%[ZY{$H4%KRY{O3)W"/>
        <xdr:cNvPicPr>
          <a:picLocks noChangeAspect="1"/>
        </xdr:cNvPicPr>
      </xdr:nvPicPr>
      <xdr:blipFill>
        <a:blip r:embed="rId6"/>
        <a:stretch>
          <a:fillRect/>
        </a:stretch>
      </xdr:blipFill>
      <xdr:spPr>
        <a:xfrm>
          <a:off x="3411220" y="10920095"/>
          <a:ext cx="1486535" cy="2142490"/>
        </a:xfrm>
        <a:prstGeom prst="rect">
          <a:avLst/>
        </a:prstGeom>
      </xdr:spPr>
    </xdr:pic>
  </etc:cellImage>
  <etc:cellImage>
    <xdr:pic>
      <xdr:nvPicPr>
        <xdr:cNvPr id="79" name="ID_2CAE1AA9A2CD41B5B768AEF6F8D29489" descr="~10[~[6L`8ZW~~11_UYBVPT"/>
        <xdr:cNvPicPr>
          <a:picLocks noChangeAspect="1"/>
        </xdr:cNvPicPr>
      </xdr:nvPicPr>
      <xdr:blipFill>
        <a:blip r:embed="rId7"/>
        <a:stretch>
          <a:fillRect/>
        </a:stretch>
      </xdr:blipFill>
      <xdr:spPr>
        <a:xfrm>
          <a:off x="3710940" y="13674725"/>
          <a:ext cx="1402080" cy="1971675"/>
        </a:xfrm>
        <a:prstGeom prst="rect">
          <a:avLst/>
        </a:prstGeom>
      </xdr:spPr>
    </xdr:pic>
  </etc:cellImage>
  <etc:cellImage>
    <xdr:pic>
      <xdr:nvPicPr>
        <xdr:cNvPr id="80" name="ID_F20F0BAD8A8047A9A5CEDE7C88D83A73" descr="HW3)@QN(0XC89M89U8VX{JB"/>
        <xdr:cNvPicPr>
          <a:picLocks noChangeAspect="1"/>
        </xdr:cNvPicPr>
      </xdr:nvPicPr>
      <xdr:blipFill>
        <a:blip r:embed="rId8"/>
        <a:stretch>
          <a:fillRect/>
        </a:stretch>
      </xdr:blipFill>
      <xdr:spPr>
        <a:xfrm>
          <a:off x="3674110" y="16000095"/>
          <a:ext cx="1592580" cy="2447925"/>
        </a:xfrm>
        <a:prstGeom prst="rect">
          <a:avLst/>
        </a:prstGeom>
      </xdr:spPr>
    </xdr:pic>
  </etc:cellImage>
  <etc:cellImage>
    <xdr:pic>
      <xdr:nvPicPr>
        <xdr:cNvPr id="81" name="ID_6EE99AC86D664C21BF0835FB8EB120D1" descr="$N}{QTP$L$4VVSGD47@H}A4"/>
        <xdr:cNvPicPr>
          <a:picLocks noChangeAspect="1"/>
        </xdr:cNvPicPr>
      </xdr:nvPicPr>
      <xdr:blipFill>
        <a:blip r:embed="rId9"/>
        <a:stretch>
          <a:fillRect/>
        </a:stretch>
      </xdr:blipFill>
      <xdr:spPr>
        <a:xfrm>
          <a:off x="3438525" y="18521045"/>
          <a:ext cx="1560830" cy="2049780"/>
        </a:xfrm>
        <a:prstGeom prst="rect">
          <a:avLst/>
        </a:prstGeom>
      </xdr:spPr>
    </xdr:pic>
  </etc:cellImage>
  <etc:cellImage>
    <xdr:pic>
      <xdr:nvPicPr>
        <xdr:cNvPr id="82" name="ID_F1FBF492A74A48BFA664E38369423D5A" descr="E78ZF}S]9OF29Q{VV~(VDUU"/>
        <xdr:cNvPicPr>
          <a:picLocks noChangeAspect="1"/>
        </xdr:cNvPicPr>
      </xdr:nvPicPr>
      <xdr:blipFill>
        <a:blip r:embed="rId10"/>
        <a:stretch>
          <a:fillRect/>
        </a:stretch>
      </xdr:blipFill>
      <xdr:spPr>
        <a:xfrm>
          <a:off x="3547745" y="21175345"/>
          <a:ext cx="1661795" cy="2105660"/>
        </a:xfrm>
        <a:prstGeom prst="rect">
          <a:avLst/>
        </a:prstGeom>
      </xdr:spPr>
    </xdr:pic>
  </etc:cellImage>
  <etc:cellImage>
    <xdr:pic>
      <xdr:nvPicPr>
        <xdr:cNvPr id="83" name="ID_A672C1C92992416B8809BAE4F86BBAE9" descr="TTM]W@_T`YORI6F}3ZD`XJX"/>
        <xdr:cNvPicPr>
          <a:picLocks noChangeAspect="1"/>
        </xdr:cNvPicPr>
      </xdr:nvPicPr>
      <xdr:blipFill>
        <a:blip r:embed="rId11"/>
        <a:stretch>
          <a:fillRect/>
        </a:stretch>
      </xdr:blipFill>
      <xdr:spPr>
        <a:xfrm>
          <a:off x="3900805" y="23546435"/>
          <a:ext cx="1095375" cy="2367280"/>
        </a:xfrm>
        <a:prstGeom prst="rect">
          <a:avLst/>
        </a:prstGeom>
      </xdr:spPr>
    </xdr:pic>
  </etc:cellImage>
  <etc:cellImage>
    <xdr:pic>
      <xdr:nvPicPr>
        <xdr:cNvPr id="84" name="ID_55DD0C6F0BF24778AB409DBCA313B760" descr="F@5E)BOCRIP0WQRG2TB0FF2"/>
        <xdr:cNvPicPr>
          <a:picLocks noChangeAspect="1"/>
        </xdr:cNvPicPr>
      </xdr:nvPicPr>
      <xdr:blipFill>
        <a:blip r:embed="rId12"/>
        <a:stretch>
          <a:fillRect/>
        </a:stretch>
      </xdr:blipFill>
      <xdr:spPr>
        <a:xfrm>
          <a:off x="3311525" y="26273125"/>
          <a:ext cx="2140585" cy="2174240"/>
        </a:xfrm>
        <a:prstGeom prst="rect">
          <a:avLst/>
        </a:prstGeom>
      </xdr:spPr>
    </xdr:pic>
  </etc:cellImage>
  <etc:cellImage>
    <xdr:pic>
      <xdr:nvPicPr>
        <xdr:cNvPr id="85" name="ID_97963ADF3BEA4C01A6C6BC638A3E7FB5" descr="VH`ZGF$L{@V~7WZ}GVH8_U1"/>
        <xdr:cNvPicPr>
          <a:picLocks noChangeAspect="1"/>
        </xdr:cNvPicPr>
      </xdr:nvPicPr>
      <xdr:blipFill>
        <a:blip r:embed="rId13"/>
        <a:stretch>
          <a:fillRect/>
        </a:stretch>
      </xdr:blipFill>
      <xdr:spPr>
        <a:xfrm>
          <a:off x="2985135" y="28547695"/>
          <a:ext cx="2538730" cy="2501900"/>
        </a:xfrm>
        <a:prstGeom prst="rect">
          <a:avLst/>
        </a:prstGeom>
      </xdr:spPr>
    </xdr:pic>
  </etc:cellImage>
  <etc:cellImage>
    <xdr:pic>
      <xdr:nvPicPr>
        <xdr:cNvPr id="86" name="ID_B2C11B6C585A42E7976F9CCBA11B1557" descr="R`63M{FVB9QT%1R2]E`LZAW"/>
        <xdr:cNvPicPr>
          <a:picLocks noChangeAspect="1"/>
        </xdr:cNvPicPr>
      </xdr:nvPicPr>
      <xdr:blipFill>
        <a:blip r:embed="rId14"/>
        <a:stretch>
          <a:fillRect/>
        </a:stretch>
      </xdr:blipFill>
      <xdr:spPr>
        <a:xfrm>
          <a:off x="3338830" y="31111825"/>
          <a:ext cx="1908810" cy="2381885"/>
        </a:xfrm>
        <a:prstGeom prst="rect">
          <a:avLst/>
        </a:prstGeom>
      </xdr:spPr>
    </xdr:pic>
  </etc:cellImage>
  <etc:cellImage>
    <xdr:pic>
      <xdr:nvPicPr>
        <xdr:cNvPr id="88" name="ID_2852289CC6164134BA936AD4751322A8" descr="$$H0XAKX4JYJ`D2@E44_%SO"/>
        <xdr:cNvPicPr>
          <a:picLocks noChangeAspect="1"/>
        </xdr:cNvPicPr>
      </xdr:nvPicPr>
      <xdr:blipFill>
        <a:blip r:embed="rId15"/>
        <a:stretch>
          <a:fillRect/>
        </a:stretch>
      </xdr:blipFill>
      <xdr:spPr>
        <a:xfrm>
          <a:off x="3356610" y="33700720"/>
          <a:ext cx="2080895" cy="2271395"/>
        </a:xfrm>
        <a:prstGeom prst="rect">
          <a:avLst/>
        </a:prstGeom>
      </xdr:spPr>
    </xdr:pic>
  </etc:cellImage>
  <etc:cellImage>
    <xdr:pic>
      <xdr:nvPicPr>
        <xdr:cNvPr id="90" name="ID_8F166C636B474561931F8F5F1CE1CB26" descr="LI]`RBT[T9(@W8T)WXSTX87"/>
        <xdr:cNvPicPr>
          <a:picLocks noChangeAspect="1"/>
        </xdr:cNvPicPr>
      </xdr:nvPicPr>
      <xdr:blipFill>
        <a:blip r:embed="rId16"/>
        <a:stretch>
          <a:fillRect/>
        </a:stretch>
      </xdr:blipFill>
      <xdr:spPr>
        <a:xfrm>
          <a:off x="3411220" y="36156900"/>
          <a:ext cx="1756410" cy="2206625"/>
        </a:xfrm>
        <a:prstGeom prst="rect">
          <a:avLst/>
        </a:prstGeom>
      </xdr:spPr>
    </xdr:pic>
  </etc:cellImage>
  <etc:cellImage>
    <xdr:pic>
      <xdr:nvPicPr>
        <xdr:cNvPr id="92" name="ID_08F18E9BF1394A6DB7868D0CC0E778ED" descr="KVQXB]XV4J4`7A0T@F%M_%N"/>
        <xdr:cNvPicPr>
          <a:picLocks noChangeAspect="1"/>
        </xdr:cNvPicPr>
      </xdr:nvPicPr>
      <xdr:blipFill>
        <a:blip r:embed="rId17"/>
        <a:stretch>
          <a:fillRect/>
        </a:stretch>
      </xdr:blipFill>
      <xdr:spPr>
        <a:xfrm>
          <a:off x="3574415" y="38675945"/>
          <a:ext cx="1709420" cy="2413635"/>
        </a:xfrm>
        <a:prstGeom prst="rect">
          <a:avLst/>
        </a:prstGeom>
      </xdr:spPr>
    </xdr:pic>
  </etc:cellImage>
  <etc:cellImage>
    <xdr:pic>
      <xdr:nvPicPr>
        <xdr:cNvPr id="93" name="ID_27B1137A520349BFA35FC9ECE6090CEF" descr="C73L@L%(KP}BZ4X3%H1N3IT"/>
        <xdr:cNvPicPr>
          <a:picLocks noChangeAspect="1"/>
        </xdr:cNvPicPr>
      </xdr:nvPicPr>
      <xdr:blipFill>
        <a:blip r:embed="rId18"/>
        <a:stretch>
          <a:fillRect/>
        </a:stretch>
      </xdr:blipFill>
      <xdr:spPr>
        <a:xfrm>
          <a:off x="3157220" y="41255950"/>
          <a:ext cx="1851025" cy="2260600"/>
        </a:xfrm>
        <a:prstGeom prst="rect">
          <a:avLst/>
        </a:prstGeom>
      </xdr:spPr>
    </xdr:pic>
  </etc:cellImage>
  <etc:cellImage>
    <xdr:pic>
      <xdr:nvPicPr>
        <xdr:cNvPr id="94" name="ID_AC6A6806EA8249C693FBC7C5F0E8EF22" descr="`(KYXN7_$AYU}LHOOFABDRU"/>
        <xdr:cNvPicPr>
          <a:picLocks noChangeAspect="1"/>
        </xdr:cNvPicPr>
      </xdr:nvPicPr>
      <xdr:blipFill>
        <a:blip r:embed="rId19"/>
        <a:stretch>
          <a:fillRect/>
        </a:stretch>
      </xdr:blipFill>
      <xdr:spPr>
        <a:xfrm>
          <a:off x="3493135" y="43773725"/>
          <a:ext cx="1775460" cy="2146935"/>
        </a:xfrm>
        <a:prstGeom prst="rect">
          <a:avLst/>
        </a:prstGeom>
      </xdr:spPr>
    </xdr:pic>
  </etc:cellImage>
  <etc:cellImage>
    <xdr:pic>
      <xdr:nvPicPr>
        <xdr:cNvPr id="95" name="ID_96CA7F0188F44574A7BBBB1999A83791" descr="~YWJE_@G3)Q{NI$1EQU[[5H"/>
        <xdr:cNvPicPr>
          <a:picLocks noChangeAspect="1"/>
        </xdr:cNvPicPr>
      </xdr:nvPicPr>
      <xdr:blipFill>
        <a:blip r:embed="rId20"/>
        <a:stretch>
          <a:fillRect/>
        </a:stretch>
      </xdr:blipFill>
      <xdr:spPr>
        <a:xfrm>
          <a:off x="2921000" y="46501685"/>
          <a:ext cx="2948940" cy="1689735"/>
        </a:xfrm>
        <a:prstGeom prst="rect">
          <a:avLst/>
        </a:prstGeom>
      </xdr:spPr>
    </xdr:pic>
  </etc:cellImage>
  <etc:cellImage>
    <xdr:pic>
      <xdr:nvPicPr>
        <xdr:cNvPr id="96" name="ID_087DDFD4F16A4B22B5F424F8FA8D1DEE" descr="K8(R7HX}U_AE)~KUB67OW63"/>
        <xdr:cNvPicPr>
          <a:picLocks noChangeAspect="1"/>
        </xdr:cNvPicPr>
      </xdr:nvPicPr>
      <xdr:blipFill>
        <a:blip r:embed="rId21"/>
        <a:stretch>
          <a:fillRect/>
        </a:stretch>
      </xdr:blipFill>
      <xdr:spPr>
        <a:xfrm>
          <a:off x="3275330" y="48811815"/>
          <a:ext cx="1941195" cy="2110105"/>
        </a:xfrm>
        <a:prstGeom prst="rect">
          <a:avLst/>
        </a:prstGeom>
      </xdr:spPr>
    </xdr:pic>
  </etc:cellImage>
  <etc:cellImage>
    <xdr:pic>
      <xdr:nvPicPr>
        <xdr:cNvPr id="97" name="ID_285F91AA2FE54587AD6369E60ECEE35C" descr="`K4@(%Z]G`[]A94)L6WJT]O"/>
        <xdr:cNvPicPr>
          <a:picLocks noChangeAspect="1"/>
        </xdr:cNvPicPr>
      </xdr:nvPicPr>
      <xdr:blipFill>
        <a:blip r:embed="rId22"/>
        <a:stretch>
          <a:fillRect/>
        </a:stretch>
      </xdr:blipFill>
      <xdr:spPr>
        <a:xfrm>
          <a:off x="3311525" y="51346100"/>
          <a:ext cx="2009140" cy="2315845"/>
        </a:xfrm>
        <a:prstGeom prst="rect">
          <a:avLst/>
        </a:prstGeom>
      </xdr:spPr>
    </xdr:pic>
  </etc:cellImage>
  <etc:cellImage>
    <xdr:pic>
      <xdr:nvPicPr>
        <xdr:cNvPr id="98" name="ID_617D544235034C3BADB96E9ADAE44FF1" descr=")@}D85V]Q}Z(G_[%8}PH8GC"/>
        <xdr:cNvPicPr>
          <a:picLocks noChangeAspect="1"/>
        </xdr:cNvPicPr>
      </xdr:nvPicPr>
      <xdr:blipFill>
        <a:blip r:embed="rId23"/>
        <a:stretch>
          <a:fillRect/>
        </a:stretch>
      </xdr:blipFill>
      <xdr:spPr>
        <a:xfrm>
          <a:off x="3483610" y="54003575"/>
          <a:ext cx="1762125" cy="2184400"/>
        </a:xfrm>
        <a:prstGeom prst="rect">
          <a:avLst/>
        </a:prstGeom>
      </xdr:spPr>
    </xdr:pic>
  </etc:cellImage>
  <etc:cellImage>
    <xdr:pic>
      <xdr:nvPicPr>
        <xdr:cNvPr id="99" name="ID_D7413E54FEFE4E159EF4D5DA4291B512" descr="7(DUPL[%7E2H1_[P_C))TZO"/>
        <xdr:cNvPicPr>
          <a:picLocks noChangeAspect="1"/>
        </xdr:cNvPicPr>
      </xdr:nvPicPr>
      <xdr:blipFill>
        <a:blip r:embed="rId24"/>
        <a:stretch>
          <a:fillRect/>
        </a:stretch>
      </xdr:blipFill>
      <xdr:spPr>
        <a:xfrm>
          <a:off x="3211830" y="56429910"/>
          <a:ext cx="2091055" cy="2033270"/>
        </a:xfrm>
        <a:prstGeom prst="rect">
          <a:avLst/>
        </a:prstGeom>
      </xdr:spPr>
    </xdr:pic>
  </etc:cellImage>
  <etc:cellImage>
    <xdr:pic>
      <xdr:nvPicPr>
        <xdr:cNvPr id="100" name="ID_05EBF88336CC47FD957348DCF03CF767" descr="NG%][W}BB)(%C{JGP5L9DL4"/>
        <xdr:cNvPicPr>
          <a:picLocks noChangeAspect="1"/>
        </xdr:cNvPicPr>
      </xdr:nvPicPr>
      <xdr:blipFill>
        <a:blip r:embed="rId25"/>
        <a:stretch>
          <a:fillRect/>
        </a:stretch>
      </xdr:blipFill>
      <xdr:spPr>
        <a:xfrm>
          <a:off x="3420745" y="58946415"/>
          <a:ext cx="1823085" cy="2302510"/>
        </a:xfrm>
        <a:prstGeom prst="rect">
          <a:avLst/>
        </a:prstGeom>
      </xdr:spPr>
    </xdr:pic>
  </etc:cellImage>
  <etc:cellImage>
    <xdr:pic>
      <xdr:nvPicPr>
        <xdr:cNvPr id="101" name="ID_272E685F789A42C7B0426473CE78F9DA" descr="X_(K17Y0W{[32MRV)5%FGRV"/>
        <xdr:cNvPicPr>
          <a:picLocks noChangeAspect="1"/>
        </xdr:cNvPicPr>
      </xdr:nvPicPr>
      <xdr:blipFill>
        <a:blip r:embed="rId26"/>
        <a:stretch>
          <a:fillRect/>
        </a:stretch>
      </xdr:blipFill>
      <xdr:spPr>
        <a:xfrm>
          <a:off x="3474720" y="61528325"/>
          <a:ext cx="1919605" cy="2235835"/>
        </a:xfrm>
        <a:prstGeom prst="rect">
          <a:avLst/>
        </a:prstGeom>
      </xdr:spPr>
    </xdr:pic>
  </etc:cellImage>
  <etc:cellImage>
    <xdr:pic>
      <xdr:nvPicPr>
        <xdr:cNvPr id="102" name="ID_87BC7891D0E34554B9D0D37695C94415" descr="38DV3ZA)I3O~`$4QCFK0LN9"/>
        <xdr:cNvPicPr>
          <a:picLocks noChangeAspect="1"/>
        </xdr:cNvPicPr>
      </xdr:nvPicPr>
      <xdr:blipFill>
        <a:blip r:embed="rId27"/>
        <a:stretch>
          <a:fillRect/>
        </a:stretch>
      </xdr:blipFill>
      <xdr:spPr>
        <a:xfrm>
          <a:off x="3130550" y="63902590"/>
          <a:ext cx="2100580" cy="2471420"/>
        </a:xfrm>
        <a:prstGeom prst="rect">
          <a:avLst/>
        </a:prstGeom>
      </xdr:spPr>
    </xdr:pic>
  </etc:cellImage>
  <etc:cellImage>
    <xdr:pic>
      <xdr:nvPicPr>
        <xdr:cNvPr id="103" name="ID_3EF5579985B848ADA721CCD86A6C4B27" descr="E678~B)1$N[GNNTVB4`)5O0"/>
        <xdr:cNvPicPr>
          <a:picLocks noChangeAspect="1"/>
        </xdr:cNvPicPr>
      </xdr:nvPicPr>
      <xdr:blipFill>
        <a:blip r:embed="rId28"/>
        <a:stretch>
          <a:fillRect/>
        </a:stretch>
      </xdr:blipFill>
      <xdr:spPr>
        <a:xfrm>
          <a:off x="3321050" y="66593720"/>
          <a:ext cx="1780540" cy="2146935"/>
        </a:xfrm>
        <a:prstGeom prst="rect">
          <a:avLst/>
        </a:prstGeom>
      </xdr:spPr>
    </xdr:pic>
  </etc:cellImage>
  <etc:cellImage>
    <xdr:pic>
      <xdr:nvPicPr>
        <xdr:cNvPr id="104" name="ID_2E372F14559943CA9E3F41BE5BB04FF2" descr="6~QR0X2MP[MDE@3L{(H(U[U"/>
        <xdr:cNvPicPr>
          <a:picLocks noChangeAspect="1"/>
        </xdr:cNvPicPr>
      </xdr:nvPicPr>
      <xdr:blipFill>
        <a:blip r:embed="rId29"/>
        <a:stretch>
          <a:fillRect/>
        </a:stretch>
      </xdr:blipFill>
      <xdr:spPr>
        <a:xfrm>
          <a:off x="3348355" y="68974335"/>
          <a:ext cx="2078990" cy="2416175"/>
        </a:xfrm>
        <a:prstGeom prst="rect">
          <a:avLst/>
        </a:prstGeom>
      </xdr:spPr>
    </xdr:pic>
  </etc:cellImage>
  <etc:cellImage>
    <xdr:pic>
      <xdr:nvPicPr>
        <xdr:cNvPr id="105" name="ID_F26A6E32A53B4506801F8B5623108A2D" descr="]WL6XA%BO@274MJA54[2NBL"/>
        <xdr:cNvPicPr>
          <a:picLocks noChangeAspect="1"/>
        </xdr:cNvPicPr>
      </xdr:nvPicPr>
      <xdr:blipFill>
        <a:blip r:embed="rId30"/>
        <a:stretch>
          <a:fillRect/>
        </a:stretch>
      </xdr:blipFill>
      <xdr:spPr>
        <a:xfrm>
          <a:off x="3202940" y="71483220"/>
          <a:ext cx="2049780" cy="2375535"/>
        </a:xfrm>
        <a:prstGeom prst="rect">
          <a:avLst/>
        </a:prstGeom>
      </xdr:spPr>
    </xdr:pic>
  </etc:cellImage>
  <etc:cellImage>
    <xdr:pic>
      <xdr:nvPicPr>
        <xdr:cNvPr id="106" name="ID_ACABF9FDA0174D0C8E1455209505076C" descr="OLH{%}P`SG@SVM~1{YG{@$J"/>
        <xdr:cNvPicPr>
          <a:picLocks noChangeAspect="1"/>
        </xdr:cNvPicPr>
      </xdr:nvPicPr>
      <xdr:blipFill>
        <a:blip r:embed="rId31"/>
        <a:stretch>
          <a:fillRect/>
        </a:stretch>
      </xdr:blipFill>
      <xdr:spPr>
        <a:xfrm>
          <a:off x="3256915" y="74138790"/>
          <a:ext cx="1865630" cy="2115820"/>
        </a:xfrm>
        <a:prstGeom prst="rect">
          <a:avLst/>
        </a:prstGeom>
      </xdr:spPr>
    </xdr:pic>
  </etc:cellImage>
  <etc:cellImage>
    <xdr:pic>
      <xdr:nvPicPr>
        <xdr:cNvPr id="107" name="ID_EA443362C60D4A6D980DE6159DADA1B1" descr="ZI~7986~{0`%D41FX9A@02G"/>
        <xdr:cNvPicPr>
          <a:picLocks noChangeAspect="1"/>
        </xdr:cNvPicPr>
      </xdr:nvPicPr>
      <xdr:blipFill>
        <a:blip r:embed="rId32"/>
        <a:stretch>
          <a:fillRect/>
        </a:stretch>
      </xdr:blipFill>
      <xdr:spPr>
        <a:xfrm>
          <a:off x="3266440" y="76628625"/>
          <a:ext cx="2011045" cy="2087245"/>
        </a:xfrm>
        <a:prstGeom prst="rect">
          <a:avLst/>
        </a:prstGeom>
      </xdr:spPr>
    </xdr:pic>
  </etc:cellImage>
  <etc:cellImage>
    <xdr:pic>
      <xdr:nvPicPr>
        <xdr:cNvPr id="108" name="ID_286FA790C5814D9CA3908580FE9CA94B" descr="T34HFX0)Z02F]GTX`~(}[_Q"/>
        <xdr:cNvPicPr>
          <a:picLocks noChangeAspect="1"/>
        </xdr:cNvPicPr>
      </xdr:nvPicPr>
      <xdr:blipFill>
        <a:blip r:embed="rId33"/>
        <a:stretch>
          <a:fillRect/>
        </a:stretch>
      </xdr:blipFill>
      <xdr:spPr>
        <a:xfrm>
          <a:off x="3057525" y="79255620"/>
          <a:ext cx="2298700" cy="1972945"/>
        </a:xfrm>
        <a:prstGeom prst="rect">
          <a:avLst/>
        </a:prstGeom>
      </xdr:spPr>
    </xdr:pic>
  </etc:cellImage>
  <etc:cellImage>
    <xdr:pic>
      <xdr:nvPicPr>
        <xdr:cNvPr id="109" name="ID_97A677026F7F40C9A9B6383F1451FEA3" descr="EKNCGB[XE_)SPDU6L2HRB6O"/>
        <xdr:cNvPicPr>
          <a:picLocks noChangeAspect="1"/>
        </xdr:cNvPicPr>
      </xdr:nvPicPr>
      <xdr:blipFill>
        <a:blip r:embed="rId34"/>
        <a:stretch>
          <a:fillRect/>
        </a:stretch>
      </xdr:blipFill>
      <xdr:spPr>
        <a:xfrm>
          <a:off x="3338830" y="81775300"/>
          <a:ext cx="2167255" cy="2167890"/>
        </a:xfrm>
        <a:prstGeom prst="rect">
          <a:avLst/>
        </a:prstGeom>
      </xdr:spPr>
    </xdr:pic>
  </etc:cellImage>
  <etc:cellImage>
    <xdr:pic>
      <xdr:nvPicPr>
        <xdr:cNvPr id="110" name="ID_9E38837B16704DB69F09AD84A8EFF812" descr="%DW0PMLS@KK%VXC2NR@8D96"/>
        <xdr:cNvPicPr>
          <a:picLocks noChangeAspect="1"/>
        </xdr:cNvPicPr>
      </xdr:nvPicPr>
      <xdr:blipFill>
        <a:blip r:embed="rId35"/>
        <a:stretch>
          <a:fillRect/>
        </a:stretch>
      </xdr:blipFill>
      <xdr:spPr>
        <a:xfrm>
          <a:off x="3356610" y="84575015"/>
          <a:ext cx="2012950" cy="1979295"/>
        </a:xfrm>
        <a:prstGeom prst="rect">
          <a:avLst/>
        </a:prstGeom>
      </xdr:spPr>
    </xdr:pic>
  </etc:cellImage>
  <etc:cellImage>
    <xdr:pic>
      <xdr:nvPicPr>
        <xdr:cNvPr id="111" name="ID_2CBF912D0D5A4CC09F2C60D79E34D98A" descr="_39E9~D~`M9U8@K]V3E$1~9"/>
        <xdr:cNvPicPr>
          <a:picLocks noChangeAspect="1"/>
        </xdr:cNvPicPr>
      </xdr:nvPicPr>
      <xdr:blipFill>
        <a:blip r:embed="rId36"/>
        <a:stretch>
          <a:fillRect/>
        </a:stretch>
      </xdr:blipFill>
      <xdr:spPr>
        <a:xfrm>
          <a:off x="3239135" y="86710520"/>
          <a:ext cx="2119630" cy="2136775"/>
        </a:xfrm>
        <a:prstGeom prst="rect">
          <a:avLst/>
        </a:prstGeom>
      </xdr:spPr>
    </xdr:pic>
  </etc:cellImage>
  <etc:cellImage>
    <xdr:pic>
      <xdr:nvPicPr>
        <xdr:cNvPr id="112" name="ID_FF29A74D0DCE4C7DB3BE8668D21A5DFB" descr="9OZ6Y_KBU{LHC6T2FHD6}~D"/>
        <xdr:cNvPicPr>
          <a:picLocks noChangeAspect="1"/>
        </xdr:cNvPicPr>
      </xdr:nvPicPr>
      <xdr:blipFill>
        <a:blip r:embed="rId37"/>
        <a:stretch>
          <a:fillRect/>
        </a:stretch>
      </xdr:blipFill>
      <xdr:spPr>
        <a:xfrm>
          <a:off x="3202940" y="89274015"/>
          <a:ext cx="2226945" cy="2165350"/>
        </a:xfrm>
        <a:prstGeom prst="rect">
          <a:avLst/>
        </a:prstGeom>
      </xdr:spPr>
    </xdr:pic>
  </etc:cellImage>
  <etc:cellImage>
    <xdr:pic>
      <xdr:nvPicPr>
        <xdr:cNvPr id="113" name="ID_CBE8534CF43B4155AFCBA6B1B05C0683" descr="ZK@NN5]V`SBS8%G%Y1TEXNB"/>
        <xdr:cNvPicPr>
          <a:picLocks noChangeAspect="1"/>
        </xdr:cNvPicPr>
      </xdr:nvPicPr>
      <xdr:blipFill>
        <a:blip r:embed="rId38"/>
        <a:stretch>
          <a:fillRect/>
        </a:stretch>
      </xdr:blipFill>
      <xdr:spPr>
        <a:xfrm>
          <a:off x="3121025" y="91875610"/>
          <a:ext cx="2313940" cy="2223135"/>
        </a:xfrm>
        <a:prstGeom prst="rect">
          <a:avLst/>
        </a:prstGeom>
      </xdr:spPr>
    </xdr:pic>
  </etc:cellImage>
  <etc:cellImage>
    <xdr:pic>
      <xdr:nvPicPr>
        <xdr:cNvPr id="114" name="ID_A45AB7C337BF4B0C82FEE51A30CFEDC4" descr="U%PB@A%TA)V[QDH5}L%8CAM"/>
        <xdr:cNvPicPr>
          <a:picLocks noChangeAspect="1"/>
        </xdr:cNvPicPr>
      </xdr:nvPicPr>
      <xdr:blipFill>
        <a:blip r:embed="rId39"/>
        <a:stretch>
          <a:fillRect/>
        </a:stretch>
      </xdr:blipFill>
      <xdr:spPr>
        <a:xfrm>
          <a:off x="3157220" y="94392115"/>
          <a:ext cx="2397125" cy="2339340"/>
        </a:xfrm>
        <a:prstGeom prst="rect">
          <a:avLst/>
        </a:prstGeom>
      </xdr:spPr>
    </xdr:pic>
  </etc:cellImage>
  <etc:cellImage>
    <xdr:pic>
      <xdr:nvPicPr>
        <xdr:cNvPr id="115" name="ID_0C102849A05D412EA6F1F7E56D2C32A7" descr="MCZ3G`Y{$2~AT9@9{_L6$KS"/>
        <xdr:cNvPicPr>
          <a:picLocks noChangeAspect="1"/>
        </xdr:cNvPicPr>
      </xdr:nvPicPr>
      <xdr:blipFill>
        <a:blip r:embed="rId40"/>
        <a:stretch>
          <a:fillRect/>
        </a:stretch>
      </xdr:blipFill>
      <xdr:spPr>
        <a:xfrm>
          <a:off x="3375025" y="97019110"/>
          <a:ext cx="2167255" cy="2052320"/>
        </a:xfrm>
        <a:prstGeom prst="rect">
          <a:avLst/>
        </a:prstGeom>
      </xdr:spPr>
    </xdr:pic>
  </etc:cellImage>
  <etc:cellImage>
    <xdr:pic>
      <xdr:nvPicPr>
        <xdr:cNvPr id="116" name="ID_0E5BD4C310D143B994B44A871079B48D" descr="}P6A24D}K5`2~6Q6G(IK1WT"/>
        <xdr:cNvPicPr>
          <a:picLocks noChangeAspect="1"/>
        </xdr:cNvPicPr>
      </xdr:nvPicPr>
      <xdr:blipFill>
        <a:blip r:embed="rId41"/>
        <a:stretch>
          <a:fillRect/>
        </a:stretch>
      </xdr:blipFill>
      <xdr:spPr>
        <a:xfrm>
          <a:off x="3429635" y="99593400"/>
          <a:ext cx="2018030" cy="2018665"/>
        </a:xfrm>
        <a:prstGeom prst="rect">
          <a:avLst/>
        </a:prstGeom>
      </xdr:spPr>
    </xdr:pic>
  </etc:cellImage>
  <etc:cellImage>
    <xdr:pic>
      <xdr:nvPicPr>
        <xdr:cNvPr id="117" name="ID_17C86FD641804B2A805CF9424B6FA5E3" descr="IKWD)DKPR(O`]O~$O~4QTWF"/>
        <xdr:cNvPicPr>
          <a:picLocks noChangeAspect="1"/>
        </xdr:cNvPicPr>
      </xdr:nvPicPr>
      <xdr:blipFill>
        <a:blip r:embed="rId42"/>
        <a:stretch>
          <a:fillRect/>
        </a:stretch>
      </xdr:blipFill>
      <xdr:spPr>
        <a:xfrm>
          <a:off x="3048635" y="106947335"/>
          <a:ext cx="2150745" cy="2078990"/>
        </a:xfrm>
        <a:prstGeom prst="rect">
          <a:avLst/>
        </a:prstGeom>
      </xdr:spPr>
    </xdr:pic>
  </etc:cellImage>
  <etc:cellImage>
    <xdr:pic>
      <xdr:nvPicPr>
        <xdr:cNvPr id="118" name="ID_B5DBD4C24F2249EBBD3D75EF7B94AB9E" descr="(N0J0XZXE_H2VMRRS$$C]WL"/>
        <xdr:cNvPicPr>
          <a:picLocks noChangeAspect="1"/>
        </xdr:cNvPicPr>
      </xdr:nvPicPr>
      <xdr:blipFill>
        <a:blip r:embed="rId43"/>
        <a:stretch>
          <a:fillRect/>
        </a:stretch>
      </xdr:blipFill>
      <xdr:spPr>
        <a:xfrm>
          <a:off x="3093720" y="109430185"/>
          <a:ext cx="2332355" cy="2338070"/>
        </a:xfrm>
        <a:prstGeom prst="rect">
          <a:avLst/>
        </a:prstGeom>
      </xdr:spPr>
    </xdr:pic>
  </etc:cellImage>
  <etc:cellImage>
    <xdr:pic>
      <xdr:nvPicPr>
        <xdr:cNvPr id="119" name="ID_6BE07FF5F58F4533AD90473DA57BC7A0" descr="%FCAX%G2Y@RX(M[Z_A[]QKR"/>
        <xdr:cNvPicPr>
          <a:picLocks noChangeAspect="1"/>
        </xdr:cNvPicPr>
      </xdr:nvPicPr>
      <xdr:blipFill>
        <a:blip r:embed="rId44"/>
        <a:stretch>
          <a:fillRect/>
        </a:stretch>
      </xdr:blipFill>
      <xdr:spPr>
        <a:xfrm>
          <a:off x="3220720" y="112001935"/>
          <a:ext cx="2021205" cy="2207260"/>
        </a:xfrm>
        <a:prstGeom prst="rect">
          <a:avLst/>
        </a:prstGeom>
      </xdr:spPr>
    </xdr:pic>
  </etc:cellImage>
  <etc:cellImage>
    <xdr:pic>
      <xdr:nvPicPr>
        <xdr:cNvPr id="120" name="ID_694D498154EF419481803C0CF0856C2A" descr="@]7IBCBUR]BLON_@@E$NA}J"/>
        <xdr:cNvPicPr>
          <a:picLocks noChangeAspect="1"/>
        </xdr:cNvPicPr>
      </xdr:nvPicPr>
      <xdr:blipFill>
        <a:blip r:embed="rId45"/>
        <a:stretch>
          <a:fillRect/>
        </a:stretch>
      </xdr:blipFill>
      <xdr:spPr>
        <a:xfrm>
          <a:off x="3102610" y="114555905"/>
          <a:ext cx="2105025" cy="2199005"/>
        </a:xfrm>
        <a:prstGeom prst="rect">
          <a:avLst/>
        </a:prstGeom>
      </xdr:spPr>
    </xdr:pic>
  </etc:cellImage>
  <etc:cellImage>
    <xdr:pic>
      <xdr:nvPicPr>
        <xdr:cNvPr id="121" name="ID_62AEA696CC4A41128BD976ABC9AD2AE8" descr="ZS8REG7RCF5T_DLC~YQB`Z7"/>
        <xdr:cNvPicPr>
          <a:picLocks noChangeAspect="1"/>
        </xdr:cNvPicPr>
      </xdr:nvPicPr>
      <xdr:blipFill>
        <a:blip r:embed="rId46"/>
        <a:stretch>
          <a:fillRect/>
        </a:stretch>
      </xdr:blipFill>
      <xdr:spPr>
        <a:xfrm>
          <a:off x="3402330" y="117293390"/>
          <a:ext cx="1810385" cy="1765935"/>
        </a:xfrm>
        <a:prstGeom prst="rect">
          <a:avLst/>
        </a:prstGeom>
      </xdr:spPr>
    </xdr:pic>
  </etc:cellImage>
  <etc:cellImage>
    <xdr:pic>
      <xdr:nvPicPr>
        <xdr:cNvPr id="122" name="ID_72545429F5F1411DBC86AAEFF47CC2B4" descr="[DSDS`~}_{M`F_AMY)7G~1W"/>
        <xdr:cNvPicPr>
          <a:picLocks noChangeAspect="1"/>
        </xdr:cNvPicPr>
      </xdr:nvPicPr>
      <xdr:blipFill>
        <a:blip r:embed="rId47"/>
        <a:stretch>
          <a:fillRect/>
        </a:stretch>
      </xdr:blipFill>
      <xdr:spPr>
        <a:xfrm>
          <a:off x="3293745" y="119694325"/>
          <a:ext cx="2334260" cy="2257425"/>
        </a:xfrm>
        <a:prstGeom prst="rect">
          <a:avLst/>
        </a:prstGeom>
      </xdr:spPr>
    </xdr:pic>
  </etc:cellImage>
  <etc:cellImage>
    <xdr:pic>
      <xdr:nvPicPr>
        <xdr:cNvPr id="123" name="ID_D0C9D66A37524107A22444122A426BDC" descr="RX0$W$GY_QELBSK~T~T5H1V"/>
        <xdr:cNvPicPr>
          <a:picLocks noChangeAspect="1"/>
        </xdr:cNvPicPr>
      </xdr:nvPicPr>
      <xdr:blipFill>
        <a:blip r:embed="rId48"/>
        <a:stretch>
          <a:fillRect/>
        </a:stretch>
      </xdr:blipFill>
      <xdr:spPr>
        <a:xfrm>
          <a:off x="3211830" y="122256550"/>
          <a:ext cx="2005330" cy="2244090"/>
        </a:xfrm>
        <a:prstGeom prst="rect">
          <a:avLst/>
        </a:prstGeom>
      </xdr:spPr>
    </xdr:pic>
  </etc:cellImage>
  <etc:cellImage>
    <xdr:pic>
      <xdr:nvPicPr>
        <xdr:cNvPr id="124" name="ID_63302F8E4FEA401C9AF2FCFF579C8ACC" descr="W0CC4}PS0TTB%)5[A9`NZSI"/>
        <xdr:cNvPicPr>
          <a:picLocks noChangeAspect="1"/>
        </xdr:cNvPicPr>
      </xdr:nvPicPr>
      <xdr:blipFill>
        <a:blip r:embed="rId49"/>
        <a:stretch>
          <a:fillRect/>
        </a:stretch>
      </xdr:blipFill>
      <xdr:spPr>
        <a:xfrm>
          <a:off x="3438525" y="124674630"/>
          <a:ext cx="1833880" cy="2129790"/>
        </a:xfrm>
        <a:prstGeom prst="rect">
          <a:avLst/>
        </a:prstGeom>
      </xdr:spPr>
    </xdr:pic>
  </etc:cellImage>
  <etc:cellImage>
    <xdr:pic>
      <xdr:nvPicPr>
        <xdr:cNvPr id="125" name="ID_49246DC39DEB462F82BEFA050F734646" descr="`{L)E}$W@IH~U5HB7]VQ7UH"/>
        <xdr:cNvPicPr>
          <a:picLocks noChangeAspect="1"/>
        </xdr:cNvPicPr>
      </xdr:nvPicPr>
      <xdr:blipFill>
        <a:blip r:embed="rId50"/>
        <a:stretch>
          <a:fillRect/>
        </a:stretch>
      </xdr:blipFill>
      <xdr:spPr>
        <a:xfrm>
          <a:off x="3402330" y="127193675"/>
          <a:ext cx="1548130" cy="1873250"/>
        </a:xfrm>
        <a:prstGeom prst="rect">
          <a:avLst/>
        </a:prstGeom>
      </xdr:spPr>
    </xdr:pic>
  </etc:cellImage>
  <etc:cellImage>
    <xdr:pic>
      <xdr:nvPicPr>
        <xdr:cNvPr id="126" name="ID_BE9EC797A326425B9827DE644AF07260" descr=")Q3TJVU~W2Y$X@W2[Q}I`R8"/>
        <xdr:cNvPicPr>
          <a:picLocks noChangeAspect="1"/>
        </xdr:cNvPicPr>
      </xdr:nvPicPr>
      <xdr:blipFill>
        <a:blip r:embed="rId51"/>
        <a:stretch>
          <a:fillRect/>
        </a:stretch>
      </xdr:blipFill>
      <xdr:spPr>
        <a:xfrm>
          <a:off x="3112135" y="129729865"/>
          <a:ext cx="1862455" cy="1844040"/>
        </a:xfrm>
        <a:prstGeom prst="rect">
          <a:avLst/>
        </a:prstGeom>
      </xdr:spPr>
    </xdr:pic>
  </etc:cellImage>
  <etc:cellImage>
    <xdr:pic>
      <xdr:nvPicPr>
        <xdr:cNvPr id="127" name="ID_812D6D3393634FEA890180DBC151BEC1" descr="@MZA1RAKN_)3M1FKEUWPKM6"/>
        <xdr:cNvPicPr>
          <a:picLocks noChangeAspect="1"/>
        </xdr:cNvPicPr>
      </xdr:nvPicPr>
      <xdr:blipFill>
        <a:blip r:embed="rId52"/>
        <a:stretch>
          <a:fillRect/>
        </a:stretch>
      </xdr:blipFill>
      <xdr:spPr>
        <a:xfrm>
          <a:off x="3166745" y="132365750"/>
          <a:ext cx="2538730" cy="1958340"/>
        </a:xfrm>
        <a:prstGeom prst="rect">
          <a:avLst/>
        </a:prstGeom>
      </xdr:spPr>
    </xdr:pic>
  </etc:cellImage>
  <etc:cellImage>
    <xdr:pic>
      <xdr:nvPicPr>
        <xdr:cNvPr id="128" name="ID_480BBBF10A83497BACAF0F2F23E1DB00" descr="N8UHZCGU]GXXW2Y]PCQSA)K"/>
        <xdr:cNvPicPr>
          <a:picLocks noChangeAspect="1"/>
        </xdr:cNvPicPr>
      </xdr:nvPicPr>
      <xdr:blipFill>
        <a:blip r:embed="rId53"/>
        <a:stretch>
          <a:fillRect/>
        </a:stretch>
      </xdr:blipFill>
      <xdr:spPr>
        <a:xfrm>
          <a:off x="3057525" y="134757795"/>
          <a:ext cx="2252980" cy="2187575"/>
        </a:xfrm>
        <a:prstGeom prst="rect">
          <a:avLst/>
        </a:prstGeom>
      </xdr:spPr>
    </xdr:pic>
  </etc:cellImage>
  <etc:cellImage>
    <xdr:pic>
      <xdr:nvPicPr>
        <xdr:cNvPr id="129" name="ID_C2D8E79BF142400C834011EC50BBFC48" descr="ZUQ`IA(YFK5}X6$3}8[H459"/>
        <xdr:cNvPicPr>
          <a:picLocks noChangeAspect="1"/>
        </xdr:cNvPicPr>
      </xdr:nvPicPr>
      <xdr:blipFill>
        <a:blip r:embed="rId54"/>
        <a:stretch>
          <a:fillRect/>
        </a:stretch>
      </xdr:blipFill>
      <xdr:spPr>
        <a:xfrm>
          <a:off x="3211830" y="137385425"/>
          <a:ext cx="1919605" cy="2053590"/>
        </a:xfrm>
        <a:prstGeom prst="rect">
          <a:avLst/>
        </a:prstGeom>
      </xdr:spPr>
    </xdr:pic>
  </etc:cellImage>
  <etc:cellImage>
    <xdr:pic>
      <xdr:nvPicPr>
        <xdr:cNvPr id="130" name="ID_8A2E36AFBF9D40DFBD0FA4F1515AA1E0" descr="JH]Q~S0AII9E6)B%2H5X[XB"/>
        <xdr:cNvPicPr>
          <a:picLocks noChangeAspect="1"/>
        </xdr:cNvPicPr>
      </xdr:nvPicPr>
      <xdr:blipFill>
        <a:blip r:embed="rId55"/>
        <a:stretch>
          <a:fillRect/>
        </a:stretch>
      </xdr:blipFill>
      <xdr:spPr>
        <a:xfrm>
          <a:off x="3066415" y="139947650"/>
          <a:ext cx="2176780" cy="1605915"/>
        </a:xfrm>
        <a:prstGeom prst="rect">
          <a:avLst/>
        </a:prstGeom>
      </xdr:spPr>
    </xdr:pic>
  </etc:cellImage>
  <etc:cellImage>
    <xdr:pic>
      <xdr:nvPicPr>
        <xdr:cNvPr id="131" name="ID_3404C4E6A2E5449ABCA8EAF13B1C4399" descr="2)]794562K@VB5SPCINO(9R"/>
        <xdr:cNvPicPr>
          <a:picLocks noChangeAspect="1"/>
        </xdr:cNvPicPr>
      </xdr:nvPicPr>
      <xdr:blipFill>
        <a:blip r:embed="rId56"/>
        <a:stretch>
          <a:fillRect/>
        </a:stretch>
      </xdr:blipFill>
      <xdr:spPr>
        <a:xfrm>
          <a:off x="3057525" y="142384145"/>
          <a:ext cx="1967230" cy="2015490"/>
        </a:xfrm>
        <a:prstGeom prst="rect">
          <a:avLst/>
        </a:prstGeom>
      </xdr:spPr>
    </xdr:pic>
  </etc:cellImage>
  <etc:cellImage>
    <xdr:pic>
      <xdr:nvPicPr>
        <xdr:cNvPr id="132" name="ID_796ADCA119BA4C8CA2FBE8D7D5D330CB" descr="1~K)PTN1057RCND2`Z]{2QA"/>
        <xdr:cNvPicPr>
          <a:picLocks noChangeAspect="1"/>
        </xdr:cNvPicPr>
      </xdr:nvPicPr>
      <xdr:blipFill>
        <a:blip r:embed="rId57"/>
        <a:stretch>
          <a:fillRect/>
        </a:stretch>
      </xdr:blipFill>
      <xdr:spPr>
        <a:xfrm>
          <a:off x="3184525" y="145075275"/>
          <a:ext cx="2329180" cy="1854200"/>
        </a:xfrm>
        <a:prstGeom prst="rect">
          <a:avLst/>
        </a:prstGeom>
      </xdr:spPr>
    </xdr:pic>
  </etc:cellImage>
  <etc:cellImage>
    <xdr:pic>
      <xdr:nvPicPr>
        <xdr:cNvPr id="133" name="ID_0781DD87162A43ADB6A3A0EF5CD89D10" descr="B}%UQS~R}7Z5Y}V[_DN[R6S"/>
        <xdr:cNvPicPr>
          <a:picLocks noChangeAspect="1"/>
        </xdr:cNvPicPr>
      </xdr:nvPicPr>
      <xdr:blipFill>
        <a:blip r:embed="rId58"/>
        <a:stretch>
          <a:fillRect/>
        </a:stretch>
      </xdr:blipFill>
      <xdr:spPr>
        <a:xfrm>
          <a:off x="3229610" y="147520660"/>
          <a:ext cx="1557655" cy="1872615"/>
        </a:xfrm>
        <a:prstGeom prst="rect">
          <a:avLst/>
        </a:prstGeom>
      </xdr:spPr>
    </xdr:pic>
  </etc:cellImage>
  <etc:cellImage>
    <xdr:pic>
      <xdr:nvPicPr>
        <xdr:cNvPr id="134" name="ID_685F1C60A7974278AB10E2A7A86A4AFC" descr="Y%96KU[78$M_F9JB%L~9CTB"/>
        <xdr:cNvPicPr>
          <a:picLocks noChangeAspect="1"/>
        </xdr:cNvPicPr>
      </xdr:nvPicPr>
      <xdr:blipFill>
        <a:blip r:embed="rId59"/>
        <a:stretch>
          <a:fillRect/>
        </a:stretch>
      </xdr:blipFill>
      <xdr:spPr>
        <a:xfrm>
          <a:off x="3248660" y="150102570"/>
          <a:ext cx="1776730" cy="1729740"/>
        </a:xfrm>
        <a:prstGeom prst="rect">
          <a:avLst/>
        </a:prstGeom>
      </xdr:spPr>
    </xdr:pic>
  </etc:cellImage>
  <etc:cellImage>
    <xdr:pic>
      <xdr:nvPicPr>
        <xdr:cNvPr id="135" name="ID_38E63ACB41334D7E81102B2CD7AD9EAE" descr="H1NZO`24UVE1{G{2%6}PJBL"/>
        <xdr:cNvPicPr>
          <a:picLocks noChangeAspect="1"/>
        </xdr:cNvPicPr>
      </xdr:nvPicPr>
      <xdr:blipFill>
        <a:blip r:embed="rId60"/>
        <a:stretch>
          <a:fillRect/>
        </a:stretch>
      </xdr:blipFill>
      <xdr:spPr>
        <a:xfrm>
          <a:off x="3057525" y="152448895"/>
          <a:ext cx="2462530" cy="2063750"/>
        </a:xfrm>
        <a:prstGeom prst="rect">
          <a:avLst/>
        </a:prstGeom>
      </xdr:spPr>
    </xdr:pic>
  </etc:cellImage>
  <etc:cellImage>
    <xdr:pic>
      <xdr:nvPicPr>
        <xdr:cNvPr id="136" name="ID_D5A666E6C150495CA3AD03542FB0DEBE" descr="XA)QB_0Y~I~[6@([933Z(GJ"/>
        <xdr:cNvPicPr>
          <a:picLocks noChangeAspect="1"/>
        </xdr:cNvPicPr>
      </xdr:nvPicPr>
      <xdr:blipFill>
        <a:blip r:embed="rId61"/>
        <a:stretch>
          <a:fillRect/>
        </a:stretch>
      </xdr:blipFill>
      <xdr:spPr>
        <a:xfrm>
          <a:off x="3012440" y="155004135"/>
          <a:ext cx="2081530" cy="2167890"/>
        </a:xfrm>
        <a:prstGeom prst="rect">
          <a:avLst/>
        </a:prstGeom>
      </xdr:spPr>
    </xdr:pic>
  </etc:cellImage>
  <etc:cellImage>
    <xdr:pic>
      <xdr:nvPicPr>
        <xdr:cNvPr id="137" name="ID_B4766FDA1C4744F78A75B5554D951439" descr="4AZ)2TL%EZ}XBQOLGOJ]}G7"/>
        <xdr:cNvPicPr>
          <a:picLocks noChangeAspect="1"/>
        </xdr:cNvPicPr>
      </xdr:nvPicPr>
      <xdr:blipFill>
        <a:blip r:embed="rId62"/>
        <a:stretch>
          <a:fillRect/>
        </a:stretch>
      </xdr:blipFill>
      <xdr:spPr>
        <a:xfrm>
          <a:off x="3202940" y="157702885"/>
          <a:ext cx="2300605" cy="1891665"/>
        </a:xfrm>
        <a:prstGeom prst="rect">
          <a:avLst/>
        </a:prstGeom>
      </xdr:spPr>
    </xdr:pic>
  </etc:cellImage>
  <etc:cellImage>
    <xdr:pic>
      <xdr:nvPicPr>
        <xdr:cNvPr id="138" name="ID_E53A71584EF04D5594A07299A6DC5ABE" descr="RM4G[ING99JM1_4`O8NOZ5B"/>
        <xdr:cNvPicPr>
          <a:picLocks noChangeAspect="1"/>
        </xdr:cNvPicPr>
      </xdr:nvPicPr>
      <xdr:blipFill>
        <a:blip r:embed="rId63"/>
        <a:stretch>
          <a:fillRect/>
        </a:stretch>
      </xdr:blipFill>
      <xdr:spPr>
        <a:xfrm>
          <a:off x="3256915" y="160193355"/>
          <a:ext cx="2081530" cy="1815465"/>
        </a:xfrm>
        <a:prstGeom prst="rect">
          <a:avLst/>
        </a:prstGeom>
      </xdr:spPr>
    </xdr:pic>
  </etc:cellImage>
  <etc:cellImage>
    <xdr:pic>
      <xdr:nvPicPr>
        <xdr:cNvPr id="139" name="ID_DDF6F58103AD48D5A4C1E50A7E4BFA74" descr="02M4Q@G$1BW6DZE4G(E8S3H"/>
        <xdr:cNvPicPr>
          <a:picLocks noChangeAspect="1"/>
        </xdr:cNvPicPr>
      </xdr:nvPicPr>
      <xdr:blipFill>
        <a:blip r:embed="rId64"/>
        <a:stretch>
          <a:fillRect/>
        </a:stretch>
      </xdr:blipFill>
      <xdr:spPr>
        <a:xfrm>
          <a:off x="3202940" y="162576510"/>
          <a:ext cx="1967230" cy="2130425"/>
        </a:xfrm>
        <a:prstGeom prst="rect">
          <a:avLst/>
        </a:prstGeom>
      </xdr:spPr>
    </xdr:pic>
  </etc:cellImage>
  <etc:cellImage>
    <xdr:pic>
      <xdr:nvPicPr>
        <xdr:cNvPr id="140" name="ID_713BA03B6AB941EFA2F4737677AEB901" descr="%7@R~CO}{P8ZF0[@2{YAQC3"/>
        <xdr:cNvPicPr>
          <a:picLocks noChangeAspect="1"/>
        </xdr:cNvPicPr>
      </xdr:nvPicPr>
      <xdr:blipFill>
        <a:blip r:embed="rId65"/>
        <a:stretch>
          <a:fillRect/>
        </a:stretch>
      </xdr:blipFill>
      <xdr:spPr>
        <a:xfrm>
          <a:off x="3202305" y="165166675"/>
          <a:ext cx="2005330" cy="1996440"/>
        </a:xfrm>
        <a:prstGeom prst="rect">
          <a:avLst/>
        </a:prstGeom>
      </xdr:spPr>
    </xdr:pic>
  </etc:cellImage>
  <etc:cellImage>
    <xdr:pic>
      <xdr:nvPicPr>
        <xdr:cNvPr id="141" name="ID_2931AAC38D38454F9BB4C4BB822A620C" descr="R`UZT{B1UWT)2{DP(6A6$8X"/>
        <xdr:cNvPicPr>
          <a:picLocks noChangeAspect="1"/>
        </xdr:cNvPicPr>
      </xdr:nvPicPr>
      <xdr:blipFill>
        <a:blip r:embed="rId66"/>
        <a:stretch>
          <a:fillRect/>
        </a:stretch>
      </xdr:blipFill>
      <xdr:spPr>
        <a:xfrm>
          <a:off x="3266440" y="167666670"/>
          <a:ext cx="1986280" cy="1920240"/>
        </a:xfrm>
        <a:prstGeom prst="rect">
          <a:avLst/>
        </a:prstGeom>
      </xdr:spPr>
    </xdr:pic>
  </etc:cellImage>
  <etc:cellImage>
    <xdr:pic>
      <xdr:nvPicPr>
        <xdr:cNvPr id="142" name="ID_1E183337438C4E73A13A4583D3DAE63D" descr="WO2R~59`3$%`Q399[FM6K6U"/>
        <xdr:cNvPicPr>
          <a:picLocks noChangeAspect="1"/>
        </xdr:cNvPicPr>
      </xdr:nvPicPr>
      <xdr:blipFill>
        <a:blip r:embed="rId67"/>
        <a:stretch>
          <a:fillRect/>
        </a:stretch>
      </xdr:blipFill>
      <xdr:spPr>
        <a:xfrm>
          <a:off x="3175635" y="170185715"/>
          <a:ext cx="2148205" cy="2006600"/>
        </a:xfrm>
        <a:prstGeom prst="rect">
          <a:avLst/>
        </a:prstGeom>
      </xdr:spPr>
    </xdr:pic>
  </etc:cellImage>
  <etc:cellImage>
    <xdr:pic>
      <xdr:nvPicPr>
        <xdr:cNvPr id="143" name="ID_D54D12032A3F409A9D368DF2CDA8B504" descr="3AD`IWLG}R7B4$}0KJWMFQG"/>
        <xdr:cNvPicPr>
          <a:picLocks noChangeAspect="1"/>
        </xdr:cNvPicPr>
      </xdr:nvPicPr>
      <xdr:blipFill>
        <a:blip r:embed="rId68"/>
        <a:stretch>
          <a:fillRect/>
        </a:stretch>
      </xdr:blipFill>
      <xdr:spPr>
        <a:xfrm>
          <a:off x="3502025" y="172931455"/>
          <a:ext cx="1548130" cy="1443990"/>
        </a:xfrm>
        <a:prstGeom prst="rect">
          <a:avLst/>
        </a:prstGeom>
      </xdr:spPr>
    </xdr:pic>
  </etc:cellImage>
  <etc:cellImage>
    <xdr:pic>
      <xdr:nvPicPr>
        <xdr:cNvPr id="144" name="ID_3524DE6B367248EFB30740BD2F6675D3" descr="OBH]QS3{])`2A}_Q5{)[}WT"/>
        <xdr:cNvPicPr>
          <a:picLocks noChangeAspect="1"/>
        </xdr:cNvPicPr>
      </xdr:nvPicPr>
      <xdr:blipFill>
        <a:blip r:embed="rId69"/>
        <a:stretch>
          <a:fillRect/>
        </a:stretch>
      </xdr:blipFill>
      <xdr:spPr>
        <a:xfrm>
          <a:off x="3674745" y="175357155"/>
          <a:ext cx="1395730" cy="1605915"/>
        </a:xfrm>
        <a:prstGeom prst="rect">
          <a:avLst/>
        </a:prstGeom>
      </xdr:spPr>
    </xdr:pic>
  </etc:cellImage>
  <etc:cellImage>
    <xdr:pic>
      <xdr:nvPicPr>
        <xdr:cNvPr id="145" name="ID_CA82656D747F4EE2BBA04CC0D812DB12" descr="0}V0U_DGVQ3RM)MZDI07QBO"/>
        <xdr:cNvPicPr>
          <a:picLocks noChangeAspect="1"/>
        </xdr:cNvPicPr>
      </xdr:nvPicPr>
      <xdr:blipFill>
        <a:blip r:embed="rId70"/>
        <a:stretch>
          <a:fillRect/>
        </a:stretch>
      </xdr:blipFill>
      <xdr:spPr>
        <a:xfrm>
          <a:off x="3701415" y="178102260"/>
          <a:ext cx="1786255" cy="1377315"/>
        </a:xfrm>
        <a:prstGeom prst="rect">
          <a:avLst/>
        </a:prstGeom>
      </xdr:spPr>
    </xdr:pic>
  </etc:cellImage>
  <etc:cellImage>
    <xdr:pic>
      <xdr:nvPicPr>
        <xdr:cNvPr id="146" name="ID_53BB49D9AF4A423EB296E73469D732B8" descr="2LR}WY@8U{%PV60EJMVXYR3"/>
        <xdr:cNvPicPr>
          <a:picLocks noChangeAspect="1"/>
        </xdr:cNvPicPr>
      </xdr:nvPicPr>
      <xdr:blipFill>
        <a:blip r:embed="rId71"/>
        <a:stretch>
          <a:fillRect/>
        </a:stretch>
      </xdr:blipFill>
      <xdr:spPr>
        <a:xfrm>
          <a:off x="3157220" y="180312695"/>
          <a:ext cx="2119630" cy="2111375"/>
        </a:xfrm>
        <a:prstGeom prst="rect">
          <a:avLst/>
        </a:prstGeom>
      </xdr:spPr>
    </xdr:pic>
  </etc:cellImage>
  <etc:cellImage>
    <xdr:pic>
      <xdr:nvPicPr>
        <xdr:cNvPr id="147" name="ID_FAFF56DF20EA4D34B0F1C3D8042B1A0F" descr="VE{S%WEETWW3]@)$ZDS{@MC"/>
        <xdr:cNvPicPr>
          <a:picLocks noChangeAspect="1"/>
        </xdr:cNvPicPr>
      </xdr:nvPicPr>
      <xdr:blipFill>
        <a:blip r:embed="rId72"/>
        <a:stretch>
          <a:fillRect/>
        </a:stretch>
      </xdr:blipFill>
      <xdr:spPr>
        <a:xfrm>
          <a:off x="3321050" y="183011445"/>
          <a:ext cx="2310130" cy="1510665"/>
        </a:xfrm>
        <a:prstGeom prst="rect">
          <a:avLst/>
        </a:prstGeom>
      </xdr:spPr>
    </xdr:pic>
  </etc:cellImage>
  <etc:cellImage>
    <xdr:pic>
      <xdr:nvPicPr>
        <xdr:cNvPr id="148" name="ID_D92E6621ABB5440289529F81849114B4" descr="46E30HSR@H4PPE$E2KIDUWA"/>
        <xdr:cNvPicPr>
          <a:picLocks noChangeAspect="1"/>
        </xdr:cNvPicPr>
      </xdr:nvPicPr>
      <xdr:blipFill>
        <a:blip r:embed="rId73"/>
        <a:stretch>
          <a:fillRect/>
        </a:stretch>
      </xdr:blipFill>
      <xdr:spPr>
        <a:xfrm>
          <a:off x="3003550" y="185258075"/>
          <a:ext cx="2453005" cy="2386965"/>
        </a:xfrm>
        <a:prstGeom prst="rect">
          <a:avLst/>
        </a:prstGeom>
      </xdr:spPr>
    </xdr:pic>
  </etc:cellImage>
  <etc:cellImage>
    <xdr:pic>
      <xdr:nvPicPr>
        <xdr:cNvPr id="149" name="ID_284D00942347439190BB588CA05976E3" descr="~17}]40WR{}01[X(E6`AZH3"/>
        <xdr:cNvPicPr>
          <a:picLocks noChangeAspect="1"/>
        </xdr:cNvPicPr>
      </xdr:nvPicPr>
      <xdr:blipFill>
        <a:blip r:embed="rId74"/>
        <a:stretch>
          <a:fillRect/>
        </a:stretch>
      </xdr:blipFill>
      <xdr:spPr>
        <a:xfrm>
          <a:off x="3383915" y="188048900"/>
          <a:ext cx="1957705" cy="1892300"/>
        </a:xfrm>
        <a:prstGeom prst="rect">
          <a:avLst/>
        </a:prstGeom>
      </xdr:spPr>
    </xdr:pic>
  </etc:cellImage>
</etc:cellImages>
</file>

<file path=xl/sharedStrings.xml><?xml version="1.0" encoding="utf-8"?>
<sst xmlns="http://schemas.openxmlformats.org/spreadsheetml/2006/main" count="277" uniqueCount="206">
  <si>
    <t>（重）第九届中国国际“互联网+”创新创业大赛耗材采购清单</t>
  </si>
  <si>
    <t>序号</t>
  </si>
  <si>
    <t>产品名称</t>
  </si>
  <si>
    <t>品牌</t>
  </si>
  <si>
    <t>规格型号</t>
  </si>
  <si>
    <t>图片</t>
  </si>
  <si>
    <t>材质说明</t>
  </si>
  <si>
    <t>数量</t>
  </si>
  <si>
    <t>单位</t>
  </si>
  <si>
    <t>单价（元）</t>
  </si>
  <si>
    <t>总价（元）</t>
  </si>
  <si>
    <t>真空吸盘</t>
  </si>
  <si>
    <t>[锂电标准款] 8寸吸600-800斤</t>
  </si>
  <si>
    <t>品牌: TOWOHO/天威虎型号: 1058材质: 钢化熟料</t>
  </si>
  <si>
    <t>个</t>
  </si>
  <si>
    <t>塑料插扣卡扣</t>
  </si>
  <si>
    <t>自锁卷收器黑配25厘米带线锁扣钢丝连接的</t>
  </si>
  <si>
    <t>自锁卷收器黑配30厘米带线锁扣织带连接的</t>
  </si>
  <si>
    <t>件</t>
  </si>
  <si>
    <t>大浮力救生衣</t>
  </si>
  <si>
    <t>XXL大人深蓝色</t>
  </si>
  <si>
    <t>尺码XXL腹围104身高170-180体重85-95产品重量0.9</t>
  </si>
  <si>
    <t>套</t>
  </si>
  <si>
    <t>安全绳</t>
  </si>
  <si>
    <t>12mm10米[承重1800公斤]</t>
  </si>
  <si>
    <t>直径12mm重量73g/m拉力1800kg</t>
  </si>
  <si>
    <t>起</t>
  </si>
  <si>
    <t>救生衣</t>
  </si>
  <si>
    <t>XXL亮橙色</t>
  </si>
  <si>
    <t>尺码XXL腹围92身高170-180体重75-84产品重量0.97</t>
  </si>
  <si>
    <t>马甲救生衣</t>
  </si>
  <si>
    <t>L桔色</t>
  </si>
  <si>
    <t>尺码L承重60~80KG</t>
  </si>
  <si>
    <t>热指数测试仪</t>
  </si>
  <si>
    <t>AZ87782温湿度计</t>
  </si>
  <si>
    <t>规格尺寸70(H)x60(W)x22(T)重量~90g电池AAA x2pcs</t>
  </si>
  <si>
    <t>五点式安全带</t>
  </si>
  <si>
    <t>全身款-单小钧2米升级</t>
  </si>
  <si>
    <t>近电报警器</t>
  </si>
  <si>
    <t>YJ-AM-3型</t>
  </si>
  <si>
    <t>产品型号YJ-AM型产品材质ABS材料安装尺寸≥70mm- 40mm以上</t>
  </si>
  <si>
    <t>手表</t>
  </si>
  <si>
    <t>反光镜面款黑色</t>
  </si>
  <si>
    <t>型号: A01-CR1、近电报警、手机同步报警;2、报警地点、时间、次数查询:3、心率、血压、血氧、计步等查询4、登高超时、闹钟提醒;5、来电、短信提醒;</t>
  </si>
  <si>
    <t>强力磁铁</t>
  </si>
  <si>
    <t>D75送吊环+20米绳子(打捞推荐型号)</t>
  </si>
  <si>
    <t>型号D75直径75孔径10.5 厚18垂直拉力值（斤）46-230</t>
  </si>
  <si>
    <t>12V动力三元锂电池推进器打窝拉网船疝气灯大功率音响户外大容量</t>
  </si>
  <si>
    <t>12v30A+3A充电器</t>
  </si>
  <si>
    <t>涵道风扇</t>
  </si>
  <si>
    <t>金属涵道风扇12V 16.5A三相内转子直流无刷电机高速涡轮风机+驱动板+定位调速器</t>
  </si>
  <si>
    <t>风力发电机</t>
  </si>
  <si>
    <t>24V小型风力发电机</t>
  </si>
  <si>
    <t>台</t>
  </si>
  <si>
    <t>锂电池</t>
  </si>
  <si>
    <t>24V/20AH锂电池</t>
  </si>
  <si>
    <t>块</t>
  </si>
  <si>
    <t>48V/20AH锂电池</t>
  </si>
  <si>
    <t>数据采集模块</t>
  </si>
  <si>
    <t>直流电流、电压、功率、电量RS485 Modbus采集模块（100V,50A）</t>
  </si>
  <si>
    <t>逆变转换电源插座</t>
  </si>
  <si>
    <t>逆变转换电源插座，24V转220V/300W+USB充电</t>
  </si>
  <si>
    <t xml:space="preserve">STM32F103C8T6主板 </t>
  </si>
  <si>
    <t>片</t>
  </si>
  <si>
    <t>淘晶驰X5支持音视屏动画7寸触摸显示屏不带壳串口屏RS232/TTL/RTC</t>
  </si>
  <si>
    <t>移动滑轮</t>
  </si>
  <si>
    <t>易得力轻型脚轮4寸丝杆万向刹车聚氨酯PU万向轮36-74</t>
  </si>
  <si>
    <t xml:space="preserve">胎面采用聚氨酯材质
</t>
  </si>
  <si>
    <t>合页</t>
  </si>
  <si>
    <t>小柜门平开合页3寸1.2厘厚不锈钢铰链房门合叶箱子</t>
  </si>
  <si>
    <t>不锈钢材质</t>
  </si>
  <si>
    <t>把手</t>
  </si>
  <si>
    <t>加厚黑色拉手尼龙工业用明装方形塑料机箱柜门提手机床铝合金把手黑色520铝合金100mm</t>
  </si>
  <si>
    <t>防静电、耐高温、不锈钢</t>
  </si>
  <si>
    <t>马桶塞子吸力器</t>
  </si>
  <si>
    <t>707黑色皮吸</t>
  </si>
  <si>
    <t>材质：PP+不锈钢、高48cm*直径18cm</t>
  </si>
  <si>
    <t>桌面空气净化器</t>
  </si>
  <si>
    <t>简约款（负离子+初效滤网）</t>
  </si>
  <si>
    <t>尺寸：125x125x226m
风量：50立方米/小时最大噪音：35dB</t>
  </si>
  <si>
    <t>活性炭过滤棉</t>
  </si>
  <si>
    <t>活性炭纤维棉宽1米*长20米*3MM蓬松</t>
  </si>
  <si>
    <t>宽1米*长20米*3MM蓬松</t>
  </si>
  <si>
    <t>卷</t>
  </si>
  <si>
    <t>过滤网滤芯</t>
  </si>
  <si>
    <t>高效网1片（赠送初效海绵）</t>
  </si>
  <si>
    <t>产品规格:175*285*50mm</t>
  </si>
  <si>
    <t>钢丝过滤网</t>
  </si>
  <si>
    <t>10目丝0.3mm宽2.3mm长1.2米宽     尺寸0.3x2.3</t>
  </si>
  <si>
    <t>耐用微型抽打气泵</t>
  </si>
  <si>
    <t>D35L42H（频率调速标准版24V）</t>
  </si>
  <si>
    <t xml:space="preserve">91x48x69
</t>
  </si>
  <si>
    <t>铜宝塔头</t>
  </si>
  <si>
    <t>4分外丝×10mm格林头</t>
  </si>
  <si>
    <t>家用煤气管子软管钢丝管防爆天然气管子液化气管橡胶软管牛筋软管</t>
  </si>
  <si>
    <t>五层单钢丝50米</t>
  </si>
  <si>
    <t xml:space="preserve">外管直径:18.7士0.2管壁厚度:4.8-5.0
内管直径:9.1士0.2
每米重量:278-288g
</t>
  </si>
  <si>
    <t>减压器压力表</t>
  </si>
  <si>
    <t>YSF612X-1T</t>
  </si>
  <si>
    <t xml:space="preserve">压力表规格
输入:25MPa输出∶1.6MPa
</t>
  </si>
  <si>
    <t>称重模块</t>
  </si>
  <si>
    <t xml:space="preserve">10kg称架+显示模块+USB线 最大显示9.99kg
</t>
  </si>
  <si>
    <t xml:space="preserve">重量:90.6克左右
圆盘尺寸:100*100mm
</t>
  </si>
  <si>
    <t>组</t>
  </si>
  <si>
    <t>Arduino单片机</t>
  </si>
  <si>
    <t>MEGA2560改进版（不带线）</t>
  </si>
  <si>
    <t xml:space="preserve">尺寸为38*55mm
</t>
  </si>
  <si>
    <t>湿度传感器</t>
  </si>
  <si>
    <t>DHT11温湿度传感器</t>
  </si>
  <si>
    <t xml:space="preserve">小板PCB尺寸:3.2cm * 1.4cm、电源指示灯（红色)
</t>
  </si>
  <si>
    <t>12V锂电池组</t>
  </si>
  <si>
    <t>12V 5000mAh电池【6节电芯】</t>
  </si>
  <si>
    <t xml:space="preserve">尺寸大概：55mm*66mm*36mm
</t>
  </si>
  <si>
    <t>降压模块</t>
  </si>
  <si>
    <t>LM2596HV 降压稳压电源模块</t>
  </si>
  <si>
    <t xml:space="preserve">尺寸:44(长)*21(宽)*14(高)mm(含电位器)
</t>
  </si>
  <si>
    <t>升压模块</t>
  </si>
  <si>
    <t>2A升压板 电源模块-普通版</t>
  </si>
  <si>
    <t xml:space="preserve">限大输入流:2A、输入电压:2V~24V、限大输出电压:&lt;28V、效率:&gt;93%、尺寸:36mm*17mm
</t>
  </si>
  <si>
    <t>单路继电器</t>
  </si>
  <si>
    <t>1路5V 支持高低电平触发继电器（红版）</t>
  </si>
  <si>
    <t xml:space="preserve">设有4个固定螺栓孔，孔3.1mm，间距44.5mm*20.5mm
</t>
  </si>
  <si>
    <t>LED灯</t>
  </si>
  <si>
    <t>5mm、红色</t>
  </si>
  <si>
    <t>5mm、黄色</t>
  </si>
  <si>
    <t>5mm、翠绿色</t>
  </si>
  <si>
    <t>电阻</t>
  </si>
  <si>
    <t>25种常用 1/4W金属膜电阻包1% 每种20</t>
  </si>
  <si>
    <t>包</t>
  </si>
  <si>
    <t>水管固定夹</t>
  </si>
  <si>
    <t>直径：20mm</t>
  </si>
  <si>
    <t>#20 PVC免打孔管夹</t>
  </si>
  <si>
    <t>电控箱</t>
  </si>
  <si>
    <t>常规基业箱【板材厚0.8】</t>
  </si>
  <si>
    <t xml:space="preserve">800x1000×250mm
</t>
  </si>
  <si>
    <t>球阀</t>
  </si>
  <si>
    <t>电动二通球阀220v两线常开</t>
  </si>
  <si>
    <t xml:space="preserve">常开AC220V二通DN20 6分
</t>
  </si>
  <si>
    <t>三通铜宝塔接头</t>
  </si>
  <si>
    <t xml:space="preserve">
T型三通铜宝塔接头</t>
  </si>
  <si>
    <t>铜宝塔丁字三通10mm</t>
  </si>
  <si>
    <t>铜宝塔丁字三通8mm</t>
  </si>
  <si>
    <t>XT60H-F航模插头xt90s连接器xt30u大电流公母对接m锂电池充电插头</t>
  </si>
  <si>
    <r>
      <rPr>
        <sz val="12"/>
        <color rgb="FF000000"/>
        <rFont val="宋体"/>
        <charset val="134"/>
      </rPr>
      <t>xt30U(</t>
    </r>
    <r>
      <rPr>
        <sz val="12"/>
        <color rgb="FF3C3C3C"/>
        <rFont val="宋体"/>
        <charset val="134"/>
      </rPr>
      <t>母头）</t>
    </r>
  </si>
  <si>
    <t>xt30PW-M(公头）</t>
  </si>
  <si>
    <t>XT60H-F航模插头xt90s连接器xt31u大电流公母对接m锂电池充电插头</t>
  </si>
  <si>
    <t>xt60（母头）</t>
  </si>
  <si>
    <t>XT60H-F航模插头xt90s连接器xt32u大电流公母对接m锂电池充电插头</t>
  </si>
  <si>
    <r>
      <rPr>
        <sz val="12"/>
        <color rgb="FF000000"/>
        <rFont val="宋体"/>
        <charset val="134"/>
      </rPr>
      <t>XT60PW-M</t>
    </r>
    <r>
      <rPr>
        <sz val="12"/>
        <color rgb="FF3C3C3C"/>
        <rFont val="宋体"/>
        <charset val="134"/>
      </rPr>
      <t>（公头）</t>
    </r>
  </si>
  <si>
    <t>dumborc小飞象X6枪控2.4g枪式遥控器3456通道车船坦克模型接收机</t>
  </si>
  <si>
    <t>X6遥控+X6FG接收带陀螺仪</t>
  </si>
  <si>
    <t>南古舵机 NANGU MG995 MG996R MG945 MG946R 数码 大扭力舵机</t>
  </si>
  <si>
    <t>数码/数字MG946R（20KG）</t>
  </si>
  <si>
    <t>铁丝网围栏养殖网热镀锌栅栏网片网格阳台钢丝护栏网防鼠防护铁网</t>
  </si>
  <si>
    <t>1米高*0.6厘米孔*0.6mm粗 每米</t>
  </si>
  <si>
    <t>张</t>
  </si>
  <si>
    <t>加强速干191树脂196改造渔船修补冷却塔保险杠玻璃钢胶水材料套装</t>
  </si>
  <si>
    <t>5公斤套装（10米布）</t>
  </si>
  <si>
    <t>kg</t>
  </si>
  <si>
    <t>闪铸科技 梦想家/金刚狼/发现者/引领者 3D打印机专用配件 3d打印机平台贴纸232*154mm/157*157mm/305*263mm</t>
  </si>
  <si>
    <t xml:space="preserve">
梦想家/金刚狼专用232*154mm</t>
  </si>
  <si>
    <t>成人充气游泳池洗澡池儿童游泳池圆形夹网家用大型洗澡浴盆戏水池</t>
  </si>
  <si>
    <t>直径244高66厘米</t>
  </si>
  <si>
    <t>XT60H-M（公头）</t>
  </si>
  <si>
    <t>海利威大型打窝船大功率定速巡航抗风送钩遥控智能无线远投正品</t>
  </si>
  <si>
    <t>T188双体船标配电池5200毫安*2</t>
  </si>
  <si>
    <t>手推式扫地拖地机家用一体机器人电动拖把吸尘器懒人扫把簸箕套装</t>
  </si>
  <si>
    <t>白色</t>
  </si>
  <si>
    <t>5.8g图传接收机手机fpv 穿越机口袋航拍TS5823 600图传摄像头套装</t>
  </si>
  <si>
    <t>手机接收套装（2.8mm摄像头）</t>
  </si>
  <si>
    <t>遥控四驱快艇越野战车充电水陆两栖船防水螺旋轮炫酷儿童电动玩具</t>
  </si>
  <si>
    <t>官方标配</t>
  </si>
  <si>
    <t>辆</t>
  </si>
  <si>
    <t>彩钢板铁皮不锈钢彩钢瓦软薄铁皮卷片挡雨板屋房顶防水镀锌彩涂卷</t>
  </si>
  <si>
    <t>0.5mm厚，1m宽，1m长，1m灰色加厚，防生锈</t>
  </si>
  <si>
    <t>闪铸3D打印机专用零配件喷头耐高温棉 陶瓷纤维棉</t>
  </si>
  <si>
    <t>陶瓷纤维棉</t>
  </si>
  <si>
    <t>热熔胶棒7mm高粘胶棒强力热熔胶11mm一箱 热熔胶枪家用多功能胶条</t>
  </si>
  <si>
    <t>7*220高粘50根</t>
  </si>
  <si>
    <t>捆</t>
  </si>
  <si>
    <t>304不锈钢杯头内六角螺丝加长圆柱头螺栓螺钉大全M2M3M4M5M6M8M10</t>
  </si>
  <si>
    <t>3mm*22mm</t>
  </si>
  <si>
    <t>粒</t>
  </si>
  <si>
    <t>304 316不锈钢六角螺母螺栓螺帽螺丝帽大全M3M4M5M6M8M10M12M33</t>
  </si>
  <si>
    <t>M3</t>
  </si>
  <si>
    <t>L型角铝10x10x1白色烤漆铝合金型材直角铝条90度铝合金包边条角铝</t>
  </si>
  <si>
    <t>白色10*10*0.5</t>
  </si>
  <si>
    <t>米</t>
  </si>
  <si>
    <t>白色10mm*10mm*1mm</t>
  </si>
  <si>
    <t>铝合金U型铝槽白色烤漆10*10内径8铝槽U形卡槽条包边条单槽凹槽</t>
  </si>
  <si>
    <t>银色10mm*10mm*0.5mm</t>
  </si>
  <si>
    <t>不锈钢方形抖篮裹粉台筛网沥水篮鸡块裹粉方网漏网浸篮油条沥油网</t>
  </si>
  <si>
    <t>46cm*30cm*20cm</t>
  </si>
  <si>
    <t>智能车减速电</t>
  </si>
  <si>
    <t>智能车减速电机机 130电机 小马达 机器人减速马达</t>
  </si>
  <si>
    <t>碳纤维方棒</t>
  </si>
  <si>
    <t>碳纤维棒8mm*8mm*200mm</t>
  </si>
  <si>
    <t>条</t>
  </si>
  <si>
    <t xml:space="preserve">太阳能发电板锂电池充电模块 </t>
  </si>
  <si>
    <t>CN3791 MPPT太阳能发电板锂电池充电模块  输放电压12V</t>
  </si>
  <si>
    <t>驱动螺旋制作</t>
  </si>
  <si>
    <t>材料要求：空心橡胶或不锈钢；30cm*70cm*厚1.5mm，每根轴前后端轴承内径8mm;驱动电机连接孔内径6mm深206mm；</t>
  </si>
  <si>
    <t>合计（元）：</t>
  </si>
  <si>
    <t>报价公司（公司名称）：</t>
  </si>
  <si>
    <t>联系人：</t>
  </si>
  <si>
    <t>联系电话：</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</si>
</sst>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20"/>
      <name val="宋体"/>
      <charset val="134"/>
    </font>
    <font>
      <b/>
      <sz val="12"/>
      <name val="宋体"/>
      <charset val="134"/>
    </font>
    <font>
      <sz val="12"/>
      <name val="宋体"/>
      <charset val="134"/>
    </font>
    <font>
      <b/>
      <sz val="20"/>
      <name val="宋体"/>
      <charset val="134"/>
    </font>
    <font>
      <sz val="12"/>
      <color theme="1"/>
      <name val="宋体"/>
      <charset val="134"/>
    </font>
    <font>
      <sz val="12"/>
      <color rgb="FF000000"/>
      <name val="宋体"/>
      <charset val="134"/>
    </font>
    <font>
      <sz val="12"/>
      <color rgb="FF333333"/>
      <name val="宋体"/>
      <charset val="134"/>
    </font>
    <font>
      <sz val="12"/>
      <color rgb="FF3C3C3C"/>
      <name val="宋体"/>
      <charset val="134"/>
    </font>
    <font>
      <sz val="12"/>
      <color rgb="FFFF0000"/>
      <name val="宋体"/>
      <charset val="134"/>
    </font>
    <font>
      <sz val="14"/>
      <name val="宋体"/>
      <charset val="134"/>
    </font>
    <font>
      <b/>
      <sz val="14"/>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Helv"/>
      <charset val="134"/>
    </font>
  </fonts>
  <fills count="34">
    <fill>
      <patternFill patternType="none"/>
    </fill>
    <fill>
      <patternFill patternType="gray125"/>
    </fill>
    <fill>
      <patternFill patternType="solid">
        <fgColor theme="0" tint="-0.0999786370433668"/>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2" fillId="3" borderId="0" applyNumberFormat="0" applyBorder="0" applyAlignment="0" applyProtection="0">
      <alignment vertical="center"/>
    </xf>
    <xf numFmtId="0" fontId="13" fillId="4"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5" borderId="0" applyNumberFormat="0" applyBorder="0" applyAlignment="0" applyProtection="0">
      <alignment vertical="center"/>
    </xf>
    <xf numFmtId="0" fontId="14" fillId="6" borderId="0" applyNumberFormat="0" applyBorder="0" applyAlignment="0" applyProtection="0">
      <alignment vertical="center"/>
    </xf>
    <xf numFmtId="43" fontId="0" fillId="0" borderId="0" applyFont="0" applyFill="0" applyBorder="0" applyAlignment="0" applyProtection="0">
      <alignment vertical="center"/>
    </xf>
    <xf numFmtId="0" fontId="15" fillId="7"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8" borderId="5" applyNumberFormat="0" applyFont="0" applyAlignment="0" applyProtection="0">
      <alignment vertical="center"/>
    </xf>
    <xf numFmtId="0" fontId="15" fillId="9"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6" applyNumberFormat="0" applyFill="0" applyAlignment="0" applyProtection="0">
      <alignment vertical="center"/>
    </xf>
    <xf numFmtId="0" fontId="23" fillId="0" borderId="6" applyNumberFormat="0" applyFill="0" applyAlignment="0" applyProtection="0">
      <alignment vertical="center"/>
    </xf>
    <xf numFmtId="0" fontId="15" fillId="10" borderId="0" applyNumberFormat="0" applyBorder="0" applyAlignment="0" applyProtection="0">
      <alignment vertical="center"/>
    </xf>
    <xf numFmtId="0" fontId="18" fillId="0" borderId="7" applyNumberFormat="0" applyFill="0" applyAlignment="0" applyProtection="0">
      <alignment vertical="center"/>
    </xf>
    <xf numFmtId="0" fontId="15" fillId="11" borderId="0" applyNumberFormat="0" applyBorder="0" applyAlignment="0" applyProtection="0">
      <alignment vertical="center"/>
    </xf>
    <xf numFmtId="0" fontId="24" fillId="12" borderId="8" applyNumberFormat="0" applyAlignment="0" applyProtection="0">
      <alignment vertical="center"/>
    </xf>
    <xf numFmtId="0" fontId="25" fillId="12" borderId="4" applyNumberFormat="0" applyAlignment="0" applyProtection="0">
      <alignment vertical="center"/>
    </xf>
    <xf numFmtId="0" fontId="26" fillId="13" borderId="9" applyNumberFormat="0" applyAlignment="0" applyProtection="0">
      <alignment vertical="center"/>
    </xf>
    <xf numFmtId="0" fontId="12" fillId="14" borderId="0" applyNumberFormat="0" applyBorder="0" applyAlignment="0" applyProtection="0">
      <alignment vertical="center"/>
    </xf>
    <xf numFmtId="0" fontId="15" fillId="15" borderId="0" applyNumberFormat="0" applyBorder="0" applyAlignment="0" applyProtection="0">
      <alignment vertical="center"/>
    </xf>
    <xf numFmtId="0" fontId="27" fillId="0" borderId="10" applyNumberFormat="0" applyFill="0" applyAlignment="0" applyProtection="0">
      <alignment vertical="center"/>
    </xf>
    <xf numFmtId="0" fontId="28" fillId="0" borderId="11" applyNumberFormat="0" applyFill="0" applyAlignment="0" applyProtection="0">
      <alignment vertical="center"/>
    </xf>
    <xf numFmtId="0" fontId="29" fillId="16" borderId="0" applyNumberFormat="0" applyBorder="0" applyAlignment="0" applyProtection="0">
      <alignment vertical="center"/>
    </xf>
    <xf numFmtId="0" fontId="30" fillId="17" borderId="0" applyNumberFormat="0" applyBorder="0" applyAlignment="0" applyProtection="0">
      <alignment vertical="center"/>
    </xf>
    <xf numFmtId="0" fontId="12" fillId="18" borderId="0" applyNumberFormat="0" applyBorder="0" applyAlignment="0" applyProtection="0">
      <alignment vertical="center"/>
    </xf>
    <xf numFmtId="0" fontId="15" fillId="19" borderId="0" applyNumberFormat="0" applyBorder="0" applyAlignment="0" applyProtection="0">
      <alignment vertical="center"/>
    </xf>
    <xf numFmtId="0" fontId="12" fillId="20"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5" fillId="24" borderId="0" applyNumberFormat="0" applyBorder="0" applyAlignment="0" applyProtection="0">
      <alignment vertical="center"/>
    </xf>
    <xf numFmtId="0" fontId="15" fillId="25" borderId="0" applyNumberFormat="0" applyBorder="0" applyAlignment="0" applyProtection="0">
      <alignment vertical="center"/>
    </xf>
    <xf numFmtId="0" fontId="12" fillId="26" borderId="0" applyNumberFormat="0" applyBorder="0" applyAlignment="0" applyProtection="0">
      <alignment vertical="center"/>
    </xf>
    <xf numFmtId="0" fontId="12" fillId="27" borderId="0" applyNumberFormat="0" applyBorder="0" applyAlignment="0" applyProtection="0">
      <alignment vertical="center"/>
    </xf>
    <xf numFmtId="0" fontId="15" fillId="28" borderId="0" applyNumberFormat="0" applyBorder="0" applyAlignment="0" applyProtection="0">
      <alignment vertical="center"/>
    </xf>
    <xf numFmtId="0" fontId="12" fillId="29" borderId="0" applyNumberFormat="0" applyBorder="0" applyAlignment="0" applyProtection="0">
      <alignment vertical="center"/>
    </xf>
    <xf numFmtId="0" fontId="15" fillId="30" borderId="0" applyNumberFormat="0" applyBorder="0" applyAlignment="0" applyProtection="0">
      <alignment vertical="center"/>
    </xf>
    <xf numFmtId="0" fontId="15" fillId="31" borderId="0" applyNumberFormat="0" applyBorder="0" applyAlignment="0" applyProtection="0">
      <alignment vertical="center"/>
    </xf>
    <xf numFmtId="0" fontId="12" fillId="32" borderId="0" applyNumberFormat="0" applyBorder="0" applyAlignment="0" applyProtection="0">
      <alignment vertical="center"/>
    </xf>
    <xf numFmtId="0" fontId="15" fillId="33" borderId="0" applyNumberFormat="0" applyBorder="0" applyAlignment="0" applyProtection="0">
      <alignment vertical="center"/>
    </xf>
    <xf numFmtId="0" fontId="31" fillId="0" borderId="0"/>
  </cellStyleXfs>
  <cellXfs count="39">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Alignment="1">
      <alignment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4" fillId="0" borderId="1" xfId="49" applyFont="1" applyFill="1" applyBorder="1" applyAlignment="1">
      <alignment horizontal="center" vertical="center"/>
    </xf>
    <xf numFmtId="0" fontId="4" fillId="0" borderId="0" xfId="49" applyFont="1" applyFill="1" applyAlignment="1">
      <alignment horizontal="center" vertical="center"/>
    </xf>
    <xf numFmtId="0" fontId="2" fillId="2" borderId="2" xfId="49" applyFont="1" applyFill="1" applyBorder="1" applyAlignment="1">
      <alignment horizontal="center" vertical="center"/>
    </xf>
    <xf numFmtId="0" fontId="3" fillId="2" borderId="2" xfId="49" applyFont="1" applyFill="1" applyBorder="1" applyAlignment="1">
      <alignment horizontal="center" vertical="center" wrapText="1"/>
    </xf>
    <xf numFmtId="0" fontId="2" fillId="2" borderId="2" xfId="49" applyFont="1" applyFill="1" applyBorder="1" applyAlignment="1">
      <alignment horizontal="center" vertical="center" wrapText="1"/>
    </xf>
    <xf numFmtId="0" fontId="3" fillId="0" borderId="2" xfId="0" applyFont="1" applyFill="1" applyBorder="1" applyAlignment="1">
      <alignment horizontal="center" vertical="center"/>
    </xf>
    <xf numFmtId="49" fontId="5" fillId="0" borderId="2" xfId="0" applyNumberFormat="1" applyFont="1" applyBorder="1" applyAlignment="1">
      <alignment horizontal="center" vertical="center" wrapText="1"/>
    </xf>
    <xf numFmtId="0" fontId="3" fillId="0" borderId="2" xfId="0" applyFont="1" applyFill="1" applyBorder="1" applyAlignment="1">
      <alignment horizontal="center" vertical="center" wrapText="1"/>
    </xf>
    <xf numFmtId="0" fontId="5" fillId="0" borderId="2" xfId="0" applyFont="1" applyBorder="1" applyAlignment="1">
      <alignment horizontal="center" vertical="center"/>
    </xf>
    <xf numFmtId="0" fontId="6" fillId="0" borderId="2" xfId="0" applyFont="1" applyBorder="1" applyAlignment="1">
      <alignment horizontal="center" vertical="center" wrapText="1"/>
    </xf>
    <xf numFmtId="0" fontId="3" fillId="0" borderId="2" xfId="0" applyFont="1" applyBorder="1" applyAlignment="1">
      <alignment horizontal="center" vertical="center" wrapText="1"/>
    </xf>
    <xf numFmtId="0" fontId="5"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3" fillId="0" borderId="2" xfId="0" applyNumberFormat="1" applyFont="1" applyBorder="1" applyAlignment="1">
      <alignment horizontal="center" vertical="center" wrapText="1"/>
    </xf>
    <xf numFmtId="49" fontId="6" fillId="0" borderId="2" xfId="0" applyNumberFormat="1" applyFont="1" applyBorder="1" applyAlignment="1">
      <alignment horizontal="center" vertical="center" wrapText="1"/>
    </xf>
    <xf numFmtId="0" fontId="8"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5" fillId="0" borderId="0" xfId="0" applyFont="1" applyFill="1" applyAlignment="1">
      <alignment horizontal="center" vertical="center"/>
    </xf>
    <xf numFmtId="0" fontId="5" fillId="0" borderId="3" xfId="0" applyFont="1" applyFill="1" applyBorder="1" applyAlignment="1">
      <alignment horizontal="center" vertical="center"/>
    </xf>
    <xf numFmtId="0" fontId="3" fillId="0" borderId="3" xfId="0" applyFont="1" applyBorder="1" applyAlignment="1">
      <alignment horizontal="center" vertical="center" wrapText="1"/>
    </xf>
    <xf numFmtId="0" fontId="9" fillId="0" borderId="3" xfId="0" applyFont="1" applyBorder="1" applyAlignment="1">
      <alignment horizontal="center" vertical="center" wrapText="1"/>
    </xf>
    <xf numFmtId="0" fontId="3" fillId="0" borderId="3" xfId="0" applyNumberFormat="1" applyFont="1" applyBorder="1" applyAlignment="1">
      <alignment horizontal="center" vertical="center" wrapText="1"/>
    </xf>
    <xf numFmtId="0" fontId="5" fillId="0" borderId="3" xfId="0" applyFont="1" applyBorder="1" applyAlignment="1">
      <alignment horizontal="center" vertical="center"/>
    </xf>
    <xf numFmtId="0" fontId="6" fillId="0" borderId="2" xfId="0" applyFont="1" applyFill="1" applyBorder="1" applyAlignment="1">
      <alignment horizontal="center" vertical="center" wrapText="1"/>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8" fillId="0" borderId="0" xfId="0" applyFont="1" applyAlignment="1">
      <alignment horizontal="center" vertical="center" wrapText="1"/>
    </xf>
    <xf numFmtId="0" fontId="6" fillId="0" borderId="0" xfId="0" applyFont="1" applyAlignment="1">
      <alignment horizontal="center" vertical="center" wrapText="1"/>
    </xf>
    <xf numFmtId="0" fontId="11" fillId="0" borderId="2" xfId="0" applyFont="1" applyFill="1" applyBorder="1" applyAlignment="1">
      <alignment horizontal="center" vertical="center"/>
    </xf>
    <xf numFmtId="0" fontId="3" fillId="0" borderId="0" xfId="0" applyFont="1" applyFill="1" applyAlignment="1">
      <alignment horizontal="center" vertical="center"/>
    </xf>
    <xf numFmtId="0" fontId="11" fillId="0" borderId="3" xfId="0" applyFont="1" applyFill="1" applyBorder="1" applyAlignment="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4" Type="http://schemas.openxmlformats.org/officeDocument/2006/relationships/image" Target="media/image74.png"/><Relationship Id="rId73" Type="http://schemas.openxmlformats.org/officeDocument/2006/relationships/image" Target="media/image73.png"/><Relationship Id="rId72" Type="http://schemas.openxmlformats.org/officeDocument/2006/relationships/image" Target="media/image72.png"/><Relationship Id="rId71" Type="http://schemas.openxmlformats.org/officeDocument/2006/relationships/image" Target="media/image71.png"/><Relationship Id="rId70" Type="http://schemas.openxmlformats.org/officeDocument/2006/relationships/image" Target="media/image70.png"/><Relationship Id="rId7" Type="http://schemas.openxmlformats.org/officeDocument/2006/relationships/image" Target="media/image7.png"/><Relationship Id="rId69" Type="http://schemas.openxmlformats.org/officeDocument/2006/relationships/image" Target="media/image69.png"/><Relationship Id="rId68" Type="http://schemas.openxmlformats.org/officeDocument/2006/relationships/image" Target="media/image68.png"/><Relationship Id="rId67" Type="http://schemas.openxmlformats.org/officeDocument/2006/relationships/image" Target="media/image67.png"/><Relationship Id="rId66" Type="http://schemas.openxmlformats.org/officeDocument/2006/relationships/image" Target="media/image66.png"/><Relationship Id="rId65" Type="http://schemas.openxmlformats.org/officeDocument/2006/relationships/image" Target="media/image65.png"/><Relationship Id="rId64" Type="http://schemas.openxmlformats.org/officeDocument/2006/relationships/image" Target="media/image64.png"/><Relationship Id="rId63" Type="http://schemas.openxmlformats.org/officeDocument/2006/relationships/image" Target="media/image63.png"/><Relationship Id="rId62" Type="http://schemas.openxmlformats.org/officeDocument/2006/relationships/image" Target="media/image62.png"/><Relationship Id="rId61" Type="http://schemas.openxmlformats.org/officeDocument/2006/relationships/image" Target="media/image61.png"/><Relationship Id="rId60" Type="http://schemas.openxmlformats.org/officeDocument/2006/relationships/image" Target="media/image60.png"/><Relationship Id="rId6" Type="http://schemas.openxmlformats.org/officeDocument/2006/relationships/image" Target="media/image6.png"/><Relationship Id="rId59" Type="http://schemas.openxmlformats.org/officeDocument/2006/relationships/image" Target="media/image59.png"/><Relationship Id="rId58" Type="http://schemas.openxmlformats.org/officeDocument/2006/relationships/image" Target="media/image58.png"/><Relationship Id="rId57" Type="http://schemas.openxmlformats.org/officeDocument/2006/relationships/image" Target="media/image57.png"/><Relationship Id="rId56" Type="http://schemas.openxmlformats.org/officeDocument/2006/relationships/image" Target="media/image56.png"/><Relationship Id="rId55" Type="http://schemas.openxmlformats.org/officeDocument/2006/relationships/image" Target="media/image55.png"/><Relationship Id="rId54" Type="http://schemas.openxmlformats.org/officeDocument/2006/relationships/image" Target="media/image54.png"/><Relationship Id="rId53" Type="http://schemas.openxmlformats.org/officeDocument/2006/relationships/image" Target="media/image53.png"/><Relationship Id="rId52" Type="http://schemas.openxmlformats.org/officeDocument/2006/relationships/image" Target="media/image52.png"/><Relationship Id="rId51" Type="http://schemas.openxmlformats.org/officeDocument/2006/relationships/image" Target="media/image51.png"/><Relationship Id="rId50" Type="http://schemas.openxmlformats.org/officeDocument/2006/relationships/image" Target="media/image50.png"/><Relationship Id="rId5" Type="http://schemas.openxmlformats.org/officeDocument/2006/relationships/image" Target="media/image5.png"/><Relationship Id="rId49" Type="http://schemas.openxmlformats.org/officeDocument/2006/relationships/image" Target="media/image49.png"/><Relationship Id="rId48" Type="http://schemas.openxmlformats.org/officeDocument/2006/relationships/image" Target="media/image48.png"/><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png"/><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5" Type="http://www.wps.cn/officeDocument/2020/cellImage" Target="cellimages.xml"/><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81"/>
  <sheetViews>
    <sheetView tabSelected="1" zoomScale="70" zoomScaleNormal="70" workbookViewId="0">
      <pane xSplit="5" ySplit="1" topLeftCell="F61" activePane="bottomRight" state="frozen"/>
      <selection/>
      <selection pane="topRight"/>
      <selection pane="bottomLeft"/>
      <selection pane="bottomRight" activeCell="P62" sqref="P62"/>
    </sheetView>
  </sheetViews>
  <sheetFormatPr defaultColWidth="9" defaultRowHeight="14.25"/>
  <cols>
    <col min="1" max="1" width="5.5" style="5" customWidth="1"/>
    <col min="2" max="2" width="12.125" style="5" customWidth="1"/>
    <col min="3" max="3" width="8.66666666666667" style="5" customWidth="1"/>
    <col min="4" max="4" width="15" style="5" customWidth="1"/>
    <col min="5" max="5" width="43.4416666666667" style="5" customWidth="1"/>
    <col min="6" max="6" width="35.4416666666667" style="5" customWidth="1"/>
    <col min="7" max="7" width="9.63333333333333" style="5" customWidth="1"/>
    <col min="8" max="8" width="11.0666666666667" style="5" customWidth="1"/>
    <col min="9" max="9" width="13.925" style="5" customWidth="1"/>
    <col min="10" max="10" width="17.5" style="6" customWidth="1"/>
    <col min="11" max="16384" width="9" style="3"/>
  </cols>
  <sheetData>
    <row r="1" s="1" customFormat="1" ht="35" customHeight="1" spans="1:10">
      <c r="A1" s="7" t="s">
        <v>0</v>
      </c>
      <c r="B1" s="8"/>
      <c r="C1" s="8"/>
      <c r="D1" s="8"/>
      <c r="E1" s="8"/>
      <c r="F1" s="8"/>
      <c r="G1" s="8"/>
      <c r="H1" s="8"/>
      <c r="I1" s="8"/>
      <c r="J1" s="8"/>
    </row>
    <row r="2" s="2" customFormat="1" ht="40" customHeight="1" spans="1:10">
      <c r="A2" s="9" t="s">
        <v>1</v>
      </c>
      <c r="B2" s="10" t="s">
        <v>2</v>
      </c>
      <c r="C2" s="10" t="s">
        <v>3</v>
      </c>
      <c r="D2" s="10" t="s">
        <v>4</v>
      </c>
      <c r="E2" s="11" t="s">
        <v>5</v>
      </c>
      <c r="F2" s="10" t="s">
        <v>6</v>
      </c>
      <c r="G2" s="11" t="s">
        <v>7</v>
      </c>
      <c r="H2" s="11" t="s">
        <v>8</v>
      </c>
      <c r="I2" s="11" t="s">
        <v>9</v>
      </c>
      <c r="J2" s="11" t="s">
        <v>10</v>
      </c>
    </row>
    <row r="3" s="3" customFormat="1" ht="165" customHeight="1" spans="1:10">
      <c r="A3" s="12">
        <v>1</v>
      </c>
      <c r="B3" s="13" t="s">
        <v>11</v>
      </c>
      <c r="C3" s="14"/>
      <c r="D3" s="13" t="s">
        <v>12</v>
      </c>
      <c r="E3" s="15" t="str">
        <f>_xlfn.DISPIMG("ID_C5EB16E9FD9D412F9F78485A5BD1BA84",1)</f>
        <v>=DISPIMG("ID_C5EB16E9FD9D412F9F78485A5BD1BA84",1)</v>
      </c>
      <c r="F3" s="13" t="s">
        <v>13</v>
      </c>
      <c r="G3" s="16">
        <v>2</v>
      </c>
      <c r="H3" s="16" t="s">
        <v>14</v>
      </c>
      <c r="I3" s="32"/>
      <c r="J3" s="14"/>
    </row>
    <row r="4" s="3" customFormat="1" ht="230" customHeight="1" spans="1:10">
      <c r="A4" s="12">
        <v>2</v>
      </c>
      <c r="B4" s="13" t="s">
        <v>15</v>
      </c>
      <c r="C4" s="17"/>
      <c r="D4" s="13" t="s">
        <v>16</v>
      </c>
      <c r="E4" s="15" t="str">
        <f>_xlfn.DISPIMG("ID_0B5C6BB9546C4EA0B20D039E4D805543",1)</f>
        <v>=DISPIMG("ID_0B5C6BB9546C4EA0B20D039E4D805543",1)</v>
      </c>
      <c r="F4" s="13" t="s">
        <v>17</v>
      </c>
      <c r="G4" s="18">
        <v>8</v>
      </c>
      <c r="H4" s="18" t="s">
        <v>18</v>
      </c>
      <c r="I4" s="32"/>
      <c r="J4" s="14"/>
    </row>
    <row r="5" s="3" customFormat="1" ht="183" customHeight="1" spans="1:10">
      <c r="A5" s="12">
        <v>3</v>
      </c>
      <c r="B5" s="13" t="s">
        <v>19</v>
      </c>
      <c r="C5" s="17"/>
      <c r="D5" s="13" t="s">
        <v>20</v>
      </c>
      <c r="E5" s="15" t="str">
        <f>_xlfn.DISPIMG("ID_C06BA3244AC04F339B45356ECFB42713",1)</f>
        <v>=DISPIMG("ID_C06BA3244AC04F339B45356ECFB42713",1)</v>
      </c>
      <c r="F5" s="13" t="s">
        <v>21</v>
      </c>
      <c r="G5" s="19">
        <v>1</v>
      </c>
      <c r="H5" s="19" t="s">
        <v>22</v>
      </c>
      <c r="I5" s="33"/>
      <c r="J5" s="14"/>
    </row>
    <row r="6" s="3" customFormat="1" ht="199" customHeight="1" spans="1:10">
      <c r="A6" s="12">
        <v>4</v>
      </c>
      <c r="B6" s="13" t="s">
        <v>23</v>
      </c>
      <c r="C6" s="17"/>
      <c r="D6" s="13" t="s">
        <v>24</v>
      </c>
      <c r="E6" s="15" t="str">
        <f>_xlfn.DISPIMG("ID_0FC082CA0D9E43B8B82D590146042D62",1)</f>
        <v>=DISPIMG("ID_0FC082CA0D9E43B8B82D590146042D62",1)</v>
      </c>
      <c r="F6" s="13" t="s">
        <v>25</v>
      </c>
      <c r="G6" s="19">
        <v>2</v>
      </c>
      <c r="H6" s="19" t="s">
        <v>26</v>
      </c>
      <c r="I6" s="32"/>
      <c r="J6" s="14"/>
    </row>
    <row r="7" s="4" customFormat="1" ht="199" customHeight="1" spans="1:10">
      <c r="A7" s="12">
        <v>5</v>
      </c>
      <c r="B7" s="13" t="s">
        <v>27</v>
      </c>
      <c r="C7" s="17"/>
      <c r="D7" s="13" t="s">
        <v>28</v>
      </c>
      <c r="E7" s="15" t="str">
        <f>_xlfn.DISPIMG("ID_EAD6ADA386EF4FE3B564FA995DD97297",1)</f>
        <v>=DISPIMG("ID_EAD6ADA386EF4FE3B564FA995DD97297",1)</v>
      </c>
      <c r="F7" s="13" t="s">
        <v>29</v>
      </c>
      <c r="G7" s="16">
        <v>1</v>
      </c>
      <c r="H7" s="16" t="s">
        <v>18</v>
      </c>
      <c r="I7" s="32"/>
      <c r="J7" s="14"/>
    </row>
    <row r="8" s="4" customFormat="1" ht="199" customHeight="1" spans="1:10">
      <c r="A8" s="12">
        <v>6</v>
      </c>
      <c r="B8" s="13" t="s">
        <v>30</v>
      </c>
      <c r="C8" s="17"/>
      <c r="D8" s="13" t="s">
        <v>31</v>
      </c>
      <c r="E8" s="15" t="str">
        <f>_xlfn.DISPIMG("ID_2CAE1AA9A2CD41B5B768AEF6F8D29489",1)</f>
        <v>=DISPIMG("ID_2CAE1AA9A2CD41B5B768AEF6F8D29489",1)</v>
      </c>
      <c r="F8" s="13" t="s">
        <v>32</v>
      </c>
      <c r="G8" s="16">
        <v>1</v>
      </c>
      <c r="H8" s="16" t="s">
        <v>18</v>
      </c>
      <c r="I8" s="32"/>
      <c r="J8" s="14"/>
    </row>
    <row r="9" s="4" customFormat="1" ht="199" customHeight="1" spans="1:10">
      <c r="A9" s="12">
        <v>7</v>
      </c>
      <c r="B9" s="13" t="s">
        <v>33</v>
      </c>
      <c r="C9" s="17"/>
      <c r="D9" s="13" t="s">
        <v>34</v>
      </c>
      <c r="E9" s="15" t="str">
        <f>_xlfn.DISPIMG("ID_F20F0BAD8A8047A9A5CEDE7C88D83A73",1)</f>
        <v>=DISPIMG("ID_F20F0BAD8A8047A9A5CEDE7C88D83A73",1)</v>
      </c>
      <c r="F9" s="13" t="s">
        <v>35</v>
      </c>
      <c r="G9" s="16">
        <v>1</v>
      </c>
      <c r="H9" s="16" t="s">
        <v>14</v>
      </c>
      <c r="I9" s="32"/>
      <c r="J9" s="14"/>
    </row>
    <row r="10" s="4" customFormat="1" ht="199" customHeight="1" spans="1:10">
      <c r="A10" s="12">
        <v>8</v>
      </c>
      <c r="B10" s="13" t="s">
        <v>36</v>
      </c>
      <c r="C10" s="17"/>
      <c r="D10" s="13" t="s">
        <v>37</v>
      </c>
      <c r="E10" s="17" t="str">
        <f>_xlfn.DISPIMG("ID_6EE99AC86D664C21BF0835FB8EB120D1",1)</f>
        <v>=DISPIMG("ID_6EE99AC86D664C21BF0835FB8EB120D1",1)</v>
      </c>
      <c r="F10" s="13" t="s">
        <v>37</v>
      </c>
      <c r="G10" s="17">
        <v>2</v>
      </c>
      <c r="H10" s="20" t="s">
        <v>22</v>
      </c>
      <c r="I10" s="32"/>
      <c r="J10" s="14"/>
    </row>
    <row r="11" s="4" customFormat="1" ht="199" customHeight="1" spans="1:10">
      <c r="A11" s="12">
        <v>9</v>
      </c>
      <c r="B11" s="13" t="s">
        <v>38</v>
      </c>
      <c r="C11" s="17"/>
      <c r="D11" s="13" t="s">
        <v>39</v>
      </c>
      <c r="E11" s="17" t="str">
        <f>_xlfn.DISPIMG("ID_F1FBF492A74A48BFA664E38369423D5A",1)</f>
        <v>=DISPIMG("ID_F1FBF492A74A48BFA664E38369423D5A",1)</v>
      </c>
      <c r="F11" s="13" t="s">
        <v>40</v>
      </c>
      <c r="G11" s="17">
        <v>2</v>
      </c>
      <c r="H11" s="20" t="s">
        <v>14</v>
      </c>
      <c r="I11" s="32"/>
      <c r="J11" s="14"/>
    </row>
    <row r="12" s="4" customFormat="1" ht="199" customHeight="1" spans="1:10">
      <c r="A12" s="12">
        <v>10</v>
      </c>
      <c r="B12" s="13" t="s">
        <v>41</v>
      </c>
      <c r="C12" s="17"/>
      <c r="D12" s="13" t="s">
        <v>42</v>
      </c>
      <c r="E12" s="17" t="str">
        <f>_xlfn.DISPIMG("ID_A672C1C92992416B8809BAE4F86BBAE9",1)</f>
        <v>=DISPIMG("ID_A672C1C92992416B8809BAE4F86BBAE9",1)</v>
      </c>
      <c r="F12" s="13" t="s">
        <v>43</v>
      </c>
      <c r="G12" s="17">
        <v>1</v>
      </c>
      <c r="H12" s="20" t="s">
        <v>14</v>
      </c>
      <c r="I12" s="32"/>
      <c r="J12" s="14"/>
    </row>
    <row r="13" s="4" customFormat="1" ht="199" customHeight="1" spans="1:10">
      <c r="A13" s="12">
        <v>11</v>
      </c>
      <c r="B13" s="13" t="s">
        <v>44</v>
      </c>
      <c r="C13" s="17"/>
      <c r="D13" s="21" t="s">
        <v>45</v>
      </c>
      <c r="E13" s="17" t="str">
        <f>_xlfn.DISPIMG("ID_55DD0C6F0BF24778AB409DBCA313B760",1)</f>
        <v>=DISPIMG("ID_55DD0C6F0BF24778AB409DBCA313B760",1)</v>
      </c>
      <c r="F13" s="13" t="s">
        <v>46</v>
      </c>
      <c r="G13" s="17">
        <v>1</v>
      </c>
      <c r="H13" s="20" t="s">
        <v>14</v>
      </c>
      <c r="I13" s="32"/>
      <c r="J13" s="14"/>
    </row>
    <row r="14" s="4" customFormat="1" ht="199" customHeight="1" spans="1:10">
      <c r="A14" s="12">
        <v>12</v>
      </c>
      <c r="B14" s="13" t="s">
        <v>47</v>
      </c>
      <c r="C14" s="17"/>
      <c r="D14" s="13" t="s">
        <v>48</v>
      </c>
      <c r="E14" s="16" t="str">
        <f>_xlfn.DISPIMG("ID_97963ADF3BEA4C01A6C6BC638A3E7FB5",1)</f>
        <v>=DISPIMG("ID_97963ADF3BEA4C01A6C6BC638A3E7FB5",1)</v>
      </c>
      <c r="F14" s="13"/>
      <c r="G14" s="20">
        <v>1</v>
      </c>
      <c r="H14" s="20" t="s">
        <v>14</v>
      </c>
      <c r="I14" s="32"/>
      <c r="J14" s="14"/>
    </row>
    <row r="15" s="4" customFormat="1" ht="199" customHeight="1" spans="1:10">
      <c r="A15" s="12">
        <v>13</v>
      </c>
      <c r="B15" s="13" t="s">
        <v>49</v>
      </c>
      <c r="C15" s="17"/>
      <c r="D15" s="13" t="s">
        <v>50</v>
      </c>
      <c r="E15" s="16" t="str">
        <f>_xlfn.DISPIMG("ID_B2C11B6C585A42E7976F9CCBA11B1557",1)</f>
        <v>=DISPIMG("ID_B2C11B6C585A42E7976F9CCBA11B1557",1)</v>
      </c>
      <c r="F15" s="13"/>
      <c r="G15" s="20">
        <v>2</v>
      </c>
      <c r="H15" s="20" t="s">
        <v>14</v>
      </c>
      <c r="I15" s="32"/>
      <c r="J15" s="14"/>
    </row>
    <row r="16" s="4" customFormat="1" ht="199" customHeight="1" spans="1:10">
      <c r="A16" s="12">
        <v>14</v>
      </c>
      <c r="B16" s="20" t="s">
        <v>51</v>
      </c>
      <c r="C16" s="17"/>
      <c r="D16" s="20" t="s">
        <v>52</v>
      </c>
      <c r="E16" s="17" t="str">
        <f>_xlfn.DISPIMG("ID_2852289CC6164134BA936AD4751322A8",1)</f>
        <v>=DISPIMG("ID_2852289CC6164134BA936AD4751322A8",1)</v>
      </c>
      <c r="F16" s="17"/>
      <c r="G16" s="17">
        <v>2</v>
      </c>
      <c r="H16" s="20" t="s">
        <v>53</v>
      </c>
      <c r="I16" s="32"/>
      <c r="J16" s="14"/>
    </row>
    <row r="17" s="4" customFormat="1" ht="199" customHeight="1" spans="1:10">
      <c r="A17" s="12">
        <v>15</v>
      </c>
      <c r="B17" s="20" t="s">
        <v>54</v>
      </c>
      <c r="C17" s="17"/>
      <c r="D17" s="20" t="s">
        <v>55</v>
      </c>
      <c r="E17" s="17" t="str">
        <f>_xlfn.DISPIMG("ID_8F166C636B474561931F8F5F1CE1CB26",1)</f>
        <v>=DISPIMG("ID_8F166C636B474561931F8F5F1CE1CB26",1)</v>
      </c>
      <c r="F17" s="17"/>
      <c r="G17" s="17">
        <v>2</v>
      </c>
      <c r="H17" s="20" t="s">
        <v>56</v>
      </c>
      <c r="I17" s="32"/>
      <c r="J17" s="14"/>
    </row>
    <row r="18" s="4" customFormat="1" ht="199" customHeight="1" spans="1:10">
      <c r="A18" s="12">
        <v>16</v>
      </c>
      <c r="B18" s="20" t="s">
        <v>54</v>
      </c>
      <c r="C18" s="17"/>
      <c r="D18" s="20" t="s">
        <v>57</v>
      </c>
      <c r="E18" s="17" t="str">
        <f>_xlfn.DISPIMG("ID_08F18E9BF1394A6DB7868D0CC0E778ED",1)</f>
        <v>=DISPIMG("ID_08F18E9BF1394A6DB7868D0CC0E778ED",1)</v>
      </c>
      <c r="F18" s="17"/>
      <c r="G18" s="17">
        <v>2</v>
      </c>
      <c r="H18" s="20" t="s">
        <v>56</v>
      </c>
      <c r="I18" s="32"/>
      <c r="J18" s="14"/>
    </row>
    <row r="19" s="4" customFormat="1" ht="199" customHeight="1" spans="1:10">
      <c r="A19" s="12">
        <v>17</v>
      </c>
      <c r="B19" s="20" t="s">
        <v>58</v>
      </c>
      <c r="C19" s="17"/>
      <c r="D19" s="20" t="s">
        <v>59</v>
      </c>
      <c r="E19" s="17" t="str">
        <f>_xlfn.DISPIMG("ID_27B1137A520349BFA35FC9ECE6090CEF",1)</f>
        <v>=DISPIMG("ID_27B1137A520349BFA35FC9ECE6090CEF",1)</v>
      </c>
      <c r="F19" s="17"/>
      <c r="G19" s="17">
        <v>2</v>
      </c>
      <c r="H19" s="20" t="s">
        <v>56</v>
      </c>
      <c r="I19" s="32"/>
      <c r="J19" s="14"/>
    </row>
    <row r="20" s="4" customFormat="1" ht="199" customHeight="1" spans="1:10">
      <c r="A20" s="12">
        <v>18</v>
      </c>
      <c r="B20" s="20" t="s">
        <v>60</v>
      </c>
      <c r="C20" s="17"/>
      <c r="D20" s="20" t="s">
        <v>61</v>
      </c>
      <c r="E20" s="17" t="str">
        <f>_xlfn.DISPIMG("ID_AC6A6806EA8249C693FBC7C5F0E8EF22",1)</f>
        <v>=DISPIMG("ID_AC6A6806EA8249C693FBC7C5F0E8EF22",1)</v>
      </c>
      <c r="F20" s="17"/>
      <c r="G20" s="17">
        <v>2</v>
      </c>
      <c r="H20" s="20" t="s">
        <v>14</v>
      </c>
      <c r="I20" s="32"/>
      <c r="J20" s="14"/>
    </row>
    <row r="21" s="4" customFormat="1" ht="199" customHeight="1" spans="1:10">
      <c r="A21" s="12">
        <v>19</v>
      </c>
      <c r="B21" s="20" t="s">
        <v>62</v>
      </c>
      <c r="C21" s="17"/>
      <c r="D21" s="13"/>
      <c r="E21" s="17" t="str">
        <f>_xlfn.DISPIMG("ID_96CA7F0188F44574A7BBBB1999A83791",1)</f>
        <v>=DISPIMG("ID_96CA7F0188F44574A7BBBB1999A83791",1)</v>
      </c>
      <c r="F21" s="17"/>
      <c r="G21" s="17">
        <v>15</v>
      </c>
      <c r="H21" s="20" t="s">
        <v>63</v>
      </c>
      <c r="I21" s="32"/>
      <c r="J21" s="14"/>
    </row>
    <row r="22" s="4" customFormat="1" ht="199" customHeight="1" spans="1:10">
      <c r="A22" s="12">
        <v>20</v>
      </c>
      <c r="B22" s="20" t="s">
        <v>64</v>
      </c>
      <c r="C22" s="17"/>
      <c r="D22" s="13"/>
      <c r="E22" s="17" t="str">
        <f>_xlfn.DISPIMG("ID_087DDFD4F16A4B22B5F424F8FA8D1DEE",1)</f>
        <v>=DISPIMG("ID_087DDFD4F16A4B22B5F424F8FA8D1DEE",1)</v>
      </c>
      <c r="F22" s="17"/>
      <c r="G22" s="17">
        <v>4</v>
      </c>
      <c r="H22" s="20" t="s">
        <v>63</v>
      </c>
      <c r="I22" s="32"/>
      <c r="J22" s="14"/>
    </row>
    <row r="23" s="4" customFormat="1" ht="199" customHeight="1" spans="1:10">
      <c r="A23" s="12">
        <v>21</v>
      </c>
      <c r="B23" s="14" t="s">
        <v>65</v>
      </c>
      <c r="C23" s="14"/>
      <c r="D23" s="22" t="s">
        <v>66</v>
      </c>
      <c r="E23" s="23" t="str">
        <f>_xlfn.DISPIMG("ID_285F91AA2FE54587AD6369E60ECEE35C",1)</f>
        <v>=DISPIMG("ID_285F91AA2FE54587AD6369E60ECEE35C",1)</v>
      </c>
      <c r="F23" s="14" t="s">
        <v>67</v>
      </c>
      <c r="G23" s="14">
        <v>6</v>
      </c>
      <c r="H23" s="14" t="s">
        <v>14</v>
      </c>
      <c r="I23" s="32"/>
      <c r="J23" s="14"/>
    </row>
    <row r="24" s="4" customFormat="1" ht="199" customHeight="1" spans="1:10">
      <c r="A24" s="12">
        <v>22</v>
      </c>
      <c r="B24" s="14" t="s">
        <v>68</v>
      </c>
      <c r="C24" s="14"/>
      <c r="D24" s="22" t="s">
        <v>69</v>
      </c>
      <c r="E24" s="24" t="str">
        <f>_xlfn.DISPIMG("ID_617D544235034C3BADB96E9ADAE44FF1",1)</f>
        <v>=DISPIMG("ID_617D544235034C3BADB96E9ADAE44FF1",1)</v>
      </c>
      <c r="F24" s="14" t="s">
        <v>70</v>
      </c>
      <c r="G24" s="14">
        <v>2</v>
      </c>
      <c r="H24" s="14" t="s">
        <v>14</v>
      </c>
      <c r="I24" s="32"/>
      <c r="J24" s="14"/>
    </row>
    <row r="25" s="4" customFormat="1" ht="199" customHeight="1" spans="1:10">
      <c r="A25" s="12">
        <v>23</v>
      </c>
      <c r="B25" s="14" t="s">
        <v>71</v>
      </c>
      <c r="C25" s="14"/>
      <c r="D25" s="22" t="s">
        <v>72</v>
      </c>
      <c r="E25" s="23" t="str">
        <f>_xlfn.DISPIMG("ID_D7413E54FEFE4E159EF4D5DA4291B512",1)</f>
        <v>=DISPIMG("ID_D7413E54FEFE4E159EF4D5DA4291B512",1)</v>
      </c>
      <c r="F25" s="14" t="s">
        <v>73</v>
      </c>
      <c r="G25" s="14">
        <v>2</v>
      </c>
      <c r="H25" s="14" t="s">
        <v>14</v>
      </c>
      <c r="I25" s="32"/>
      <c r="J25" s="14"/>
    </row>
    <row r="26" s="4" customFormat="1" ht="199" customHeight="1" spans="1:10">
      <c r="A26" s="12">
        <v>24</v>
      </c>
      <c r="B26" s="14" t="s">
        <v>74</v>
      </c>
      <c r="C26" s="14"/>
      <c r="D26" s="22" t="s">
        <v>75</v>
      </c>
      <c r="E26" s="23" t="str">
        <f>_xlfn.DISPIMG("ID_05EBF88336CC47FD957348DCF03CF767",1)</f>
        <v>=DISPIMG("ID_05EBF88336CC47FD957348DCF03CF767",1)</v>
      </c>
      <c r="F26" s="14" t="s">
        <v>76</v>
      </c>
      <c r="G26" s="14">
        <v>3</v>
      </c>
      <c r="H26" s="14" t="s">
        <v>14</v>
      </c>
      <c r="I26" s="32"/>
      <c r="J26" s="14"/>
    </row>
    <row r="27" s="4" customFormat="1" ht="199" customHeight="1" spans="1:10">
      <c r="A27" s="12">
        <v>25</v>
      </c>
      <c r="B27" s="14" t="s">
        <v>77</v>
      </c>
      <c r="C27" s="14"/>
      <c r="D27" s="14" t="s">
        <v>78</v>
      </c>
      <c r="E27" s="24" t="str">
        <f>_xlfn.DISPIMG("ID_272E685F789A42C7B0426473CE78F9DA",1)</f>
        <v>=DISPIMG("ID_272E685F789A42C7B0426473CE78F9DA",1)</v>
      </c>
      <c r="F27" s="14" t="s">
        <v>79</v>
      </c>
      <c r="G27" s="14">
        <v>1</v>
      </c>
      <c r="H27" s="14" t="s">
        <v>14</v>
      </c>
      <c r="I27" s="32"/>
      <c r="J27" s="14"/>
    </row>
    <row r="28" s="4" customFormat="1" ht="199" customHeight="1" spans="1:10">
      <c r="A28" s="12">
        <v>26</v>
      </c>
      <c r="B28" s="14" t="s">
        <v>80</v>
      </c>
      <c r="C28" s="14"/>
      <c r="D28" s="22" t="s">
        <v>81</v>
      </c>
      <c r="E28" s="25" t="str">
        <f>_xlfn.DISPIMG("ID_87BC7891D0E34554B9D0D37695C94415",1)</f>
        <v>=DISPIMG("ID_87BC7891D0E34554B9D0D37695C94415",1)</v>
      </c>
      <c r="F28" s="14" t="s">
        <v>82</v>
      </c>
      <c r="G28" s="14">
        <v>1</v>
      </c>
      <c r="H28" s="14" t="s">
        <v>83</v>
      </c>
      <c r="I28" s="32"/>
      <c r="J28" s="14"/>
    </row>
    <row r="29" s="4" customFormat="1" ht="199" customHeight="1" spans="1:10">
      <c r="A29" s="12">
        <v>27</v>
      </c>
      <c r="B29" s="14" t="s">
        <v>84</v>
      </c>
      <c r="C29" s="14"/>
      <c r="D29" s="14" t="s">
        <v>85</v>
      </c>
      <c r="E29" s="23" t="str">
        <f>_xlfn.DISPIMG("ID_3EF5579985B848ADA721CCD86A6C4B27",1)</f>
        <v>=DISPIMG("ID_3EF5579985B848ADA721CCD86A6C4B27",1)</v>
      </c>
      <c r="F29" s="14" t="s">
        <v>86</v>
      </c>
      <c r="G29" s="14">
        <v>2</v>
      </c>
      <c r="H29" s="14" t="s">
        <v>63</v>
      </c>
      <c r="I29" s="32"/>
      <c r="J29" s="14"/>
    </row>
    <row r="30" s="4" customFormat="1" ht="199" customHeight="1" spans="1:10">
      <c r="A30" s="12">
        <v>28</v>
      </c>
      <c r="B30" s="14" t="s">
        <v>87</v>
      </c>
      <c r="C30" s="14"/>
      <c r="D30" s="22" t="s">
        <v>88</v>
      </c>
      <c r="E30" s="26" t="str">
        <f>_xlfn.DISPIMG("ID_2E372F14559943CA9E3F41BE5BB04FF2",1)</f>
        <v>=DISPIMG("ID_2E372F14559943CA9E3F41BE5BB04FF2",1)</v>
      </c>
      <c r="F30" s="14" t="s">
        <v>88</v>
      </c>
      <c r="G30" s="14">
        <v>2</v>
      </c>
      <c r="H30" s="14" t="s">
        <v>83</v>
      </c>
      <c r="I30" s="32"/>
      <c r="J30" s="14"/>
    </row>
    <row r="31" s="4" customFormat="1" ht="199" customHeight="1" spans="1:10">
      <c r="A31" s="12">
        <v>29</v>
      </c>
      <c r="B31" s="14" t="s">
        <v>89</v>
      </c>
      <c r="C31" s="14"/>
      <c r="D31" s="14" t="s">
        <v>90</v>
      </c>
      <c r="E31" s="26" t="str">
        <f>_xlfn.DISPIMG("ID_F26A6E32A53B4506801F8B5623108A2D",1)</f>
        <v>=DISPIMG("ID_F26A6E32A53B4506801F8B5623108A2D",1)</v>
      </c>
      <c r="F31" s="14" t="s">
        <v>91</v>
      </c>
      <c r="G31" s="14">
        <v>1</v>
      </c>
      <c r="H31" s="14" t="s">
        <v>14</v>
      </c>
      <c r="I31" s="32"/>
      <c r="J31" s="14"/>
    </row>
    <row r="32" s="4" customFormat="1" ht="199" customHeight="1" spans="1:10">
      <c r="A32" s="12">
        <v>30</v>
      </c>
      <c r="B32" s="14" t="s">
        <v>92</v>
      </c>
      <c r="C32" s="14"/>
      <c r="D32" s="14" t="s">
        <v>93</v>
      </c>
      <c r="E32" s="26" t="str">
        <f>_xlfn.DISPIMG("ID_ACABF9FDA0174D0C8E1455209505076C",1)</f>
        <v>=DISPIMG("ID_ACABF9FDA0174D0C8E1455209505076C",1)</v>
      </c>
      <c r="F32" s="14" t="s">
        <v>93</v>
      </c>
      <c r="G32" s="14">
        <v>6</v>
      </c>
      <c r="H32" s="14" t="s">
        <v>14</v>
      </c>
      <c r="I32" s="32"/>
      <c r="J32" s="14"/>
    </row>
    <row r="33" s="4" customFormat="1" ht="199" customHeight="1" spans="1:10">
      <c r="A33" s="12">
        <v>31</v>
      </c>
      <c r="B33" s="14" t="s">
        <v>94</v>
      </c>
      <c r="C33" s="14"/>
      <c r="D33" s="14" t="s">
        <v>95</v>
      </c>
      <c r="E33" s="26" t="str">
        <f>_xlfn.DISPIMG("ID_EA443362C60D4A6D980DE6159DADA1B1",1)</f>
        <v>=DISPIMG("ID_EA443362C60D4A6D980DE6159DADA1B1",1)</v>
      </c>
      <c r="F33" s="14" t="s">
        <v>96</v>
      </c>
      <c r="G33" s="14">
        <v>1</v>
      </c>
      <c r="H33" s="14" t="s">
        <v>83</v>
      </c>
      <c r="I33" s="32"/>
      <c r="J33" s="14"/>
    </row>
    <row r="34" s="4" customFormat="1" ht="199" customHeight="1" spans="1:10">
      <c r="A34" s="12">
        <v>32</v>
      </c>
      <c r="B34" s="14" t="s">
        <v>97</v>
      </c>
      <c r="C34" s="14"/>
      <c r="D34" s="14" t="s">
        <v>98</v>
      </c>
      <c r="E34" s="26" t="str">
        <f>_xlfn.DISPIMG("ID_286FA790C5814D9CA3908580FE9CA94B",1)</f>
        <v>=DISPIMG("ID_286FA790C5814D9CA3908580FE9CA94B",1)</v>
      </c>
      <c r="F34" s="14" t="s">
        <v>99</v>
      </c>
      <c r="G34" s="14">
        <v>1</v>
      </c>
      <c r="H34" s="14" t="s">
        <v>14</v>
      </c>
      <c r="I34" s="32"/>
      <c r="J34" s="14"/>
    </row>
    <row r="35" s="4" customFormat="1" ht="199" customHeight="1" spans="1:10">
      <c r="A35" s="12">
        <v>33</v>
      </c>
      <c r="B35" s="14" t="s">
        <v>100</v>
      </c>
      <c r="C35" s="14"/>
      <c r="D35" s="14" t="s">
        <v>101</v>
      </c>
      <c r="E35" s="26" t="str">
        <f>_xlfn.DISPIMG("ID_97A677026F7F40C9A9B6383F1451FEA3",1)</f>
        <v>=DISPIMG("ID_97A677026F7F40C9A9B6383F1451FEA3",1)</v>
      </c>
      <c r="F35" s="14" t="s">
        <v>102</v>
      </c>
      <c r="G35" s="14">
        <v>2</v>
      </c>
      <c r="H35" s="14" t="s">
        <v>103</v>
      </c>
      <c r="I35" s="32"/>
      <c r="J35" s="14"/>
    </row>
    <row r="36" s="4" customFormat="1" ht="199" customHeight="1" spans="1:10">
      <c r="A36" s="12">
        <v>34</v>
      </c>
      <c r="B36" s="14" t="s">
        <v>104</v>
      </c>
      <c r="C36" s="14"/>
      <c r="D36" s="14" t="s">
        <v>105</v>
      </c>
      <c r="E36" s="27" t="str">
        <f>_xlfn.DISPIMG("ID_9E38837B16704DB69F09AD84A8EFF812",1)</f>
        <v>=DISPIMG("ID_9E38837B16704DB69F09AD84A8EFF812",1)</v>
      </c>
      <c r="F36" s="14" t="s">
        <v>106</v>
      </c>
      <c r="G36" s="14">
        <v>2</v>
      </c>
      <c r="H36" s="14" t="s">
        <v>14</v>
      </c>
      <c r="I36" s="32"/>
      <c r="J36" s="14"/>
    </row>
    <row r="37" s="4" customFormat="1" ht="199" customHeight="1" spans="1:10">
      <c r="A37" s="12">
        <v>35</v>
      </c>
      <c r="B37" s="14" t="s">
        <v>107</v>
      </c>
      <c r="C37" s="14"/>
      <c r="D37" s="14" t="s">
        <v>108</v>
      </c>
      <c r="E37" s="28" t="str">
        <f>_xlfn.DISPIMG("ID_2CBF912D0D5A4CC09F2C60D79E34D98A",1)</f>
        <v>=DISPIMG("ID_2CBF912D0D5A4CC09F2C60D79E34D98A",1)</v>
      </c>
      <c r="F37" s="14" t="s">
        <v>109</v>
      </c>
      <c r="G37" s="14">
        <v>2</v>
      </c>
      <c r="H37" s="14" t="s">
        <v>14</v>
      </c>
      <c r="I37" s="32"/>
      <c r="J37" s="14"/>
    </row>
    <row r="38" s="4" customFormat="1" ht="199" customHeight="1" spans="1:10">
      <c r="A38" s="12">
        <v>36</v>
      </c>
      <c r="B38" s="22" t="s">
        <v>110</v>
      </c>
      <c r="C38" s="14"/>
      <c r="D38" s="22" t="s">
        <v>111</v>
      </c>
      <c r="E38" s="29" t="str">
        <f>_xlfn.DISPIMG("ID_FF29A74D0DCE4C7DB3BE8668D21A5DFB",1)</f>
        <v>=DISPIMG("ID_FF29A74D0DCE4C7DB3BE8668D21A5DFB",1)</v>
      </c>
      <c r="F38" s="14" t="s">
        <v>112</v>
      </c>
      <c r="G38" s="14">
        <v>2</v>
      </c>
      <c r="H38" s="14" t="s">
        <v>14</v>
      </c>
      <c r="I38" s="32"/>
      <c r="J38" s="14"/>
    </row>
    <row r="39" s="4" customFormat="1" ht="199" customHeight="1" spans="1:10">
      <c r="A39" s="12">
        <v>37</v>
      </c>
      <c r="B39" s="14" t="s">
        <v>113</v>
      </c>
      <c r="C39" s="14"/>
      <c r="D39" s="14" t="s">
        <v>114</v>
      </c>
      <c r="E39" s="27" t="str">
        <f>_xlfn.DISPIMG("ID_CBE8534CF43B4155AFCBA6B1B05C0683",1)</f>
        <v>=DISPIMG("ID_CBE8534CF43B4155AFCBA6B1B05C0683",1)</v>
      </c>
      <c r="F39" s="14" t="s">
        <v>115</v>
      </c>
      <c r="G39" s="14">
        <v>2</v>
      </c>
      <c r="H39" s="14" t="s">
        <v>14</v>
      </c>
      <c r="I39" s="32"/>
      <c r="J39" s="14"/>
    </row>
    <row r="40" s="4" customFormat="1" ht="199" customHeight="1" spans="1:10">
      <c r="A40" s="12">
        <v>38</v>
      </c>
      <c r="B40" s="14" t="s">
        <v>116</v>
      </c>
      <c r="C40" s="14"/>
      <c r="D40" s="14" t="s">
        <v>117</v>
      </c>
      <c r="E40" s="30" t="str">
        <f>_xlfn.DISPIMG("ID_A45AB7C337BF4B0C82FEE51A30CFEDC4",1)</f>
        <v>=DISPIMG("ID_A45AB7C337BF4B0C82FEE51A30CFEDC4",1)</v>
      </c>
      <c r="F40" s="14" t="s">
        <v>118</v>
      </c>
      <c r="G40" s="14">
        <v>2</v>
      </c>
      <c r="H40" s="14" t="s">
        <v>14</v>
      </c>
      <c r="I40" s="32"/>
      <c r="J40" s="14"/>
    </row>
    <row r="41" s="4" customFormat="1" ht="199" customHeight="1" spans="1:10">
      <c r="A41" s="12">
        <v>39</v>
      </c>
      <c r="B41" s="14" t="s">
        <v>119</v>
      </c>
      <c r="C41" s="14"/>
      <c r="D41" s="14" t="s">
        <v>120</v>
      </c>
      <c r="E41" s="30" t="str">
        <f>_xlfn.DISPIMG("ID_0C102849A05D412EA6F1F7E56D2C32A7",1)</f>
        <v>=DISPIMG("ID_0C102849A05D412EA6F1F7E56D2C32A7",1)</v>
      </c>
      <c r="F41" s="14" t="s">
        <v>121</v>
      </c>
      <c r="G41" s="14">
        <v>2</v>
      </c>
      <c r="H41" s="14" t="s">
        <v>14</v>
      </c>
      <c r="I41" s="32"/>
      <c r="J41" s="14"/>
    </row>
    <row r="42" s="4" customFormat="1" ht="199" customHeight="1" spans="1:10">
      <c r="A42" s="12">
        <v>40</v>
      </c>
      <c r="B42" s="14" t="s">
        <v>122</v>
      </c>
      <c r="C42" s="14"/>
      <c r="D42" s="14" t="s">
        <v>123</v>
      </c>
      <c r="E42" s="30" t="str">
        <f t="shared" ref="E42:E44" si="0">_xlfn.DISPIMG("ID_0E5BD4C310D143B994B44A871079B48D",1)</f>
        <v>=DISPIMG("ID_0E5BD4C310D143B994B44A871079B48D",1)</v>
      </c>
      <c r="F42" s="14"/>
      <c r="G42" s="14">
        <v>2</v>
      </c>
      <c r="H42" s="14" t="s">
        <v>14</v>
      </c>
      <c r="I42" s="32"/>
      <c r="J42" s="14"/>
    </row>
    <row r="43" s="4" customFormat="1" ht="199" customHeight="1" spans="1:10">
      <c r="A43" s="12">
        <v>41</v>
      </c>
      <c r="B43" s="31" t="s">
        <v>122</v>
      </c>
      <c r="C43" s="14"/>
      <c r="D43" s="14" t="s">
        <v>124</v>
      </c>
      <c r="E43" s="30" t="str">
        <f t="shared" si="0"/>
        <v>=DISPIMG("ID_0E5BD4C310D143B994B44A871079B48D",1)</v>
      </c>
      <c r="F43" s="14"/>
      <c r="G43" s="14">
        <v>2</v>
      </c>
      <c r="H43" s="14" t="s">
        <v>14</v>
      </c>
      <c r="I43" s="32"/>
      <c r="J43" s="14"/>
    </row>
    <row r="44" s="4" customFormat="1" ht="199" customHeight="1" spans="1:10">
      <c r="A44" s="12">
        <v>42</v>
      </c>
      <c r="B44" s="14" t="s">
        <v>122</v>
      </c>
      <c r="C44" s="14"/>
      <c r="D44" s="14" t="s">
        <v>125</v>
      </c>
      <c r="E44" s="30" t="str">
        <f t="shared" si="0"/>
        <v>=DISPIMG("ID_0E5BD4C310D143B994B44A871079B48D",1)</v>
      </c>
      <c r="F44" s="14"/>
      <c r="G44" s="14">
        <v>2</v>
      </c>
      <c r="H44" s="14" t="s">
        <v>14</v>
      </c>
      <c r="I44" s="32"/>
      <c r="J44" s="14"/>
    </row>
    <row r="45" s="4" customFormat="1" ht="199" customHeight="1" spans="1:10">
      <c r="A45" s="12">
        <v>43</v>
      </c>
      <c r="B45" s="14" t="s">
        <v>126</v>
      </c>
      <c r="C45" s="14"/>
      <c r="D45" s="14" t="s">
        <v>127</v>
      </c>
      <c r="E45" s="30" t="str">
        <f>_xlfn.DISPIMG("ID_17C86FD641804B2A805CF9424B6FA5E3",1)</f>
        <v>=DISPIMG("ID_17C86FD641804B2A805CF9424B6FA5E3",1)</v>
      </c>
      <c r="F45" s="14" t="s">
        <v>127</v>
      </c>
      <c r="G45" s="14">
        <v>2</v>
      </c>
      <c r="H45" s="14" t="s">
        <v>128</v>
      </c>
      <c r="I45" s="32"/>
      <c r="J45" s="14"/>
    </row>
    <row r="46" s="4" customFormat="1" ht="199" customHeight="1" spans="1:10">
      <c r="A46" s="12">
        <v>44</v>
      </c>
      <c r="B46" s="14" t="s">
        <v>129</v>
      </c>
      <c r="C46" s="14"/>
      <c r="D46" s="14" t="s">
        <v>130</v>
      </c>
      <c r="E46" s="25" t="str">
        <f>_xlfn.DISPIMG("ID_B5DBD4C24F2249EBBD3D75EF7B94AB9E",1)</f>
        <v>=DISPIMG("ID_B5DBD4C24F2249EBBD3D75EF7B94AB9E",1)</v>
      </c>
      <c r="F46" s="14" t="s">
        <v>131</v>
      </c>
      <c r="G46" s="14">
        <v>40</v>
      </c>
      <c r="H46" s="14" t="s">
        <v>14</v>
      </c>
      <c r="I46" s="32"/>
      <c r="J46" s="14"/>
    </row>
    <row r="47" s="4" customFormat="1" ht="199" customHeight="1" spans="1:10">
      <c r="A47" s="12">
        <v>45</v>
      </c>
      <c r="B47" s="14" t="s">
        <v>132</v>
      </c>
      <c r="C47" s="14"/>
      <c r="D47" s="14" t="s">
        <v>133</v>
      </c>
      <c r="E47" s="25" t="str">
        <f>_xlfn.DISPIMG("ID_6BE07FF5F58F4533AD90473DA57BC7A0",1)</f>
        <v>=DISPIMG("ID_6BE07FF5F58F4533AD90473DA57BC7A0",1)</v>
      </c>
      <c r="F47" s="14" t="s">
        <v>134</v>
      </c>
      <c r="G47" s="14">
        <v>1</v>
      </c>
      <c r="H47" s="14" t="s">
        <v>14</v>
      </c>
      <c r="I47" s="32"/>
      <c r="J47" s="14"/>
    </row>
    <row r="48" s="4" customFormat="1" ht="199" customHeight="1" spans="1:10">
      <c r="A48" s="12">
        <v>46</v>
      </c>
      <c r="B48" s="14" t="s">
        <v>135</v>
      </c>
      <c r="C48" s="14"/>
      <c r="D48" s="14" t="s">
        <v>136</v>
      </c>
      <c r="E48" s="25" t="str">
        <f>_xlfn.DISPIMG("ID_694D498154EF419481803C0CF0856C2A",1)</f>
        <v>=DISPIMG("ID_694D498154EF419481803C0CF0856C2A",1)</v>
      </c>
      <c r="F48" s="14" t="s">
        <v>137</v>
      </c>
      <c r="G48" s="14">
        <v>3</v>
      </c>
      <c r="H48" s="14" t="s">
        <v>14</v>
      </c>
      <c r="I48" s="32"/>
      <c r="J48" s="14"/>
    </row>
    <row r="49" s="4" customFormat="1" ht="199" customHeight="1" spans="1:10">
      <c r="A49" s="12">
        <v>47</v>
      </c>
      <c r="B49" s="14" t="s">
        <v>138</v>
      </c>
      <c r="C49" s="14"/>
      <c r="D49" s="14" t="s">
        <v>139</v>
      </c>
      <c r="E49" s="25" t="str">
        <f>_xlfn.DISPIMG("ID_62AEA696CC4A41128BD976ABC9AD2AE8",1)</f>
        <v>=DISPIMG("ID_62AEA696CC4A41128BD976ABC9AD2AE8",1)</v>
      </c>
      <c r="F49" s="14" t="s">
        <v>140</v>
      </c>
      <c r="G49" s="14">
        <v>10</v>
      </c>
      <c r="H49" s="14" t="s">
        <v>14</v>
      </c>
      <c r="I49" s="32"/>
      <c r="J49" s="14"/>
    </row>
    <row r="50" s="4" customFormat="1" ht="199" customHeight="1" spans="1:10">
      <c r="A50" s="12">
        <v>48</v>
      </c>
      <c r="B50" s="14" t="s">
        <v>138</v>
      </c>
      <c r="C50" s="14"/>
      <c r="D50" s="14" t="s">
        <v>139</v>
      </c>
      <c r="E50" s="25" t="str">
        <f>_xlfn.DISPIMG("ID_72545429F5F1411DBC86AAEFF47CC2B4",1)</f>
        <v>=DISPIMG("ID_72545429F5F1411DBC86AAEFF47CC2B4",1)</v>
      </c>
      <c r="F50" s="14" t="s">
        <v>141</v>
      </c>
      <c r="G50" s="14">
        <v>10</v>
      </c>
      <c r="H50" s="14" t="s">
        <v>14</v>
      </c>
      <c r="I50" s="32"/>
      <c r="J50" s="14"/>
    </row>
    <row r="51" s="4" customFormat="1" ht="199" customHeight="1" spans="1:10">
      <c r="A51" s="12">
        <v>49</v>
      </c>
      <c r="B51" s="16" t="s">
        <v>142</v>
      </c>
      <c r="C51" s="16"/>
      <c r="D51" s="16" t="s">
        <v>143</v>
      </c>
      <c r="E51" s="16" t="str">
        <f>_xlfn.DISPIMG("ID_D0C9D66A37524107A22444122A426BDC",1)</f>
        <v>=DISPIMG("ID_D0C9D66A37524107A22444122A426BDC",1)</v>
      </c>
      <c r="F51" s="17"/>
      <c r="G51" s="16">
        <v>20</v>
      </c>
      <c r="H51" s="16" t="s">
        <v>14</v>
      </c>
      <c r="I51" s="32"/>
      <c r="J51" s="14"/>
    </row>
    <row r="52" s="4" customFormat="1" ht="199" customHeight="1" spans="1:10">
      <c r="A52" s="12">
        <v>50</v>
      </c>
      <c r="B52" s="16" t="s">
        <v>142</v>
      </c>
      <c r="C52" s="16"/>
      <c r="D52" s="16" t="s">
        <v>144</v>
      </c>
      <c r="E52" s="16" t="str">
        <f>_xlfn.DISPIMG("ID_63302F8E4FEA401C9AF2FCFF579C8ACC",1)</f>
        <v>=DISPIMG("ID_63302F8E4FEA401C9AF2FCFF579C8ACC",1)</v>
      </c>
      <c r="F52" s="17"/>
      <c r="G52" s="16">
        <v>20</v>
      </c>
      <c r="H52" s="16" t="s">
        <v>14</v>
      </c>
      <c r="I52" s="32"/>
      <c r="J52" s="14"/>
    </row>
    <row r="53" s="4" customFormat="1" ht="199" customHeight="1" spans="1:10">
      <c r="A53" s="12">
        <v>51</v>
      </c>
      <c r="B53" s="16" t="s">
        <v>145</v>
      </c>
      <c r="C53" s="16"/>
      <c r="D53" s="16" t="s">
        <v>146</v>
      </c>
      <c r="E53" s="16" t="str">
        <f>_xlfn.DISPIMG("ID_49246DC39DEB462F82BEFA050F734646",1)</f>
        <v>=DISPIMG("ID_49246DC39DEB462F82BEFA050F734646",1)</v>
      </c>
      <c r="F53" s="17"/>
      <c r="G53" s="16">
        <v>20</v>
      </c>
      <c r="H53" s="16" t="s">
        <v>14</v>
      </c>
      <c r="I53" s="32"/>
      <c r="J53" s="14"/>
    </row>
    <row r="54" s="4" customFormat="1" ht="199" customHeight="1" spans="1:10">
      <c r="A54" s="12">
        <v>52</v>
      </c>
      <c r="B54" s="16" t="s">
        <v>147</v>
      </c>
      <c r="C54" s="16"/>
      <c r="D54" s="16" t="s">
        <v>148</v>
      </c>
      <c r="E54" s="16" t="str">
        <f>_xlfn.DISPIMG("ID_BE9EC797A326425B9827DE644AF07260",1)</f>
        <v>=DISPIMG("ID_BE9EC797A326425B9827DE644AF07260",1)</v>
      </c>
      <c r="F54" s="17"/>
      <c r="G54" s="16">
        <v>20</v>
      </c>
      <c r="H54" s="16" t="s">
        <v>14</v>
      </c>
      <c r="I54" s="32"/>
      <c r="J54" s="14"/>
    </row>
    <row r="55" s="4" customFormat="1" ht="199" customHeight="1" spans="1:10">
      <c r="A55" s="12">
        <v>53</v>
      </c>
      <c r="B55" s="16" t="s">
        <v>149</v>
      </c>
      <c r="C55" s="16"/>
      <c r="D55" s="16" t="s">
        <v>150</v>
      </c>
      <c r="E55" s="16" t="str">
        <f>_xlfn.DISPIMG("ID_812D6D3393634FEA890180DBC151BEC1",1)</f>
        <v>=DISPIMG("ID_812D6D3393634FEA890180DBC151BEC1",1)</v>
      </c>
      <c r="F55" s="17"/>
      <c r="G55" s="16">
        <v>1</v>
      </c>
      <c r="H55" s="16" t="s">
        <v>14</v>
      </c>
      <c r="I55" s="32"/>
      <c r="J55" s="14"/>
    </row>
    <row r="56" s="4" customFormat="1" ht="199" customHeight="1" spans="1:10">
      <c r="A56" s="12">
        <v>54</v>
      </c>
      <c r="B56" s="16" t="s">
        <v>151</v>
      </c>
      <c r="C56" s="16"/>
      <c r="D56" s="16" t="s">
        <v>152</v>
      </c>
      <c r="E56" s="16" t="str">
        <f>_xlfn.DISPIMG("ID_480BBBF10A83497BACAF0F2F23E1DB00",1)</f>
        <v>=DISPIMG("ID_480BBBF10A83497BACAF0F2F23E1DB00",1)</v>
      </c>
      <c r="F56" s="17"/>
      <c r="G56" s="16">
        <v>4</v>
      </c>
      <c r="H56" s="16" t="s">
        <v>14</v>
      </c>
      <c r="I56" s="32"/>
      <c r="J56" s="14"/>
    </row>
    <row r="57" s="4" customFormat="1" ht="199" customHeight="1" spans="1:10">
      <c r="A57" s="12">
        <v>55</v>
      </c>
      <c r="B57" s="16" t="s">
        <v>153</v>
      </c>
      <c r="C57" s="16"/>
      <c r="D57" s="16" t="s">
        <v>154</v>
      </c>
      <c r="E57" s="16" t="str">
        <f>_xlfn.DISPIMG("ID_C2D8E79BF142400C834011EC50BBFC48",1)</f>
        <v>=DISPIMG("ID_C2D8E79BF142400C834011EC50BBFC48",1)</v>
      </c>
      <c r="F57" s="17"/>
      <c r="G57" s="16">
        <v>1</v>
      </c>
      <c r="H57" s="16" t="s">
        <v>155</v>
      </c>
      <c r="I57" s="32"/>
      <c r="J57" s="14"/>
    </row>
    <row r="58" s="4" customFormat="1" ht="199" customHeight="1" spans="1:10">
      <c r="A58" s="12">
        <v>56</v>
      </c>
      <c r="B58" s="16" t="s">
        <v>156</v>
      </c>
      <c r="C58" s="16"/>
      <c r="D58" s="16" t="s">
        <v>157</v>
      </c>
      <c r="E58" s="16" t="str">
        <f>_xlfn.DISPIMG("ID_8A2E36AFBF9D40DFBD0FA4F1515AA1E0",1)</f>
        <v>=DISPIMG("ID_8A2E36AFBF9D40DFBD0FA4F1515AA1E0",1)</v>
      </c>
      <c r="F58" s="17"/>
      <c r="G58" s="16">
        <v>1</v>
      </c>
      <c r="H58" s="16" t="s">
        <v>158</v>
      </c>
      <c r="I58" s="32"/>
      <c r="J58" s="14"/>
    </row>
    <row r="59" s="4" customFormat="1" ht="199" customHeight="1" spans="1:10">
      <c r="A59" s="12">
        <v>57</v>
      </c>
      <c r="B59" s="16" t="s">
        <v>159</v>
      </c>
      <c r="C59" s="16"/>
      <c r="D59" s="16" t="s">
        <v>160</v>
      </c>
      <c r="E59" s="16" t="str">
        <f>_xlfn.DISPIMG("ID_3404C4E6A2E5449ABCA8EAF13B1C4399",1)</f>
        <v>=DISPIMG("ID_3404C4E6A2E5449ABCA8EAF13B1C4399",1)</v>
      </c>
      <c r="F59" s="17"/>
      <c r="G59" s="16">
        <v>2</v>
      </c>
      <c r="H59" s="16" t="s">
        <v>155</v>
      </c>
      <c r="I59" s="32"/>
      <c r="J59" s="14"/>
    </row>
    <row r="60" s="4" customFormat="1" ht="199" customHeight="1" spans="1:10">
      <c r="A60" s="12">
        <v>58</v>
      </c>
      <c r="B60" s="16" t="s">
        <v>161</v>
      </c>
      <c r="C60" s="16"/>
      <c r="D60" s="16" t="s">
        <v>162</v>
      </c>
      <c r="E60" s="16" t="str">
        <f>_xlfn.DISPIMG("ID_796ADCA119BA4C8CA2FBE8D7D5D330CB",1)</f>
        <v>=DISPIMG("ID_796ADCA119BA4C8CA2FBE8D7D5D330CB",1)</v>
      </c>
      <c r="F60" s="17"/>
      <c r="G60" s="16">
        <v>1</v>
      </c>
      <c r="H60" s="16" t="s">
        <v>14</v>
      </c>
      <c r="I60" s="32"/>
      <c r="J60" s="14"/>
    </row>
    <row r="61" s="4" customFormat="1" ht="199" customHeight="1" spans="1:10">
      <c r="A61" s="12">
        <v>59</v>
      </c>
      <c r="B61" s="16" t="s">
        <v>142</v>
      </c>
      <c r="C61" s="16"/>
      <c r="D61" s="16" t="s">
        <v>163</v>
      </c>
      <c r="E61" s="16" t="str">
        <f>_xlfn.DISPIMG("ID_0781DD87162A43ADB6A3A0EF5CD89D10",1)</f>
        <v>=DISPIMG("ID_0781DD87162A43ADB6A3A0EF5CD89D10",1)</v>
      </c>
      <c r="F61" s="17"/>
      <c r="G61" s="16">
        <v>20</v>
      </c>
      <c r="H61" s="16" t="s">
        <v>14</v>
      </c>
      <c r="I61" s="32"/>
      <c r="J61" s="14"/>
    </row>
    <row r="62" s="4" customFormat="1" ht="199" customHeight="1" spans="1:10">
      <c r="A62" s="12">
        <v>60</v>
      </c>
      <c r="B62" s="16" t="s">
        <v>164</v>
      </c>
      <c r="C62" s="16"/>
      <c r="D62" s="16" t="s">
        <v>165</v>
      </c>
      <c r="E62" s="16" t="str">
        <f>_xlfn.DISPIMG("ID_685F1C60A7974278AB10E2A7A86A4AFC",1)</f>
        <v>=DISPIMG("ID_685F1C60A7974278AB10E2A7A86A4AFC",1)</v>
      </c>
      <c r="F62" s="17"/>
      <c r="G62" s="16">
        <v>2</v>
      </c>
      <c r="H62" s="16" t="s">
        <v>14</v>
      </c>
      <c r="I62" s="32"/>
      <c r="J62" s="14"/>
    </row>
    <row r="63" s="4" customFormat="1" ht="199" customHeight="1" spans="1:10">
      <c r="A63" s="12">
        <v>61</v>
      </c>
      <c r="B63" s="16" t="s">
        <v>166</v>
      </c>
      <c r="C63" s="16"/>
      <c r="D63" s="16" t="s">
        <v>167</v>
      </c>
      <c r="E63" s="16" t="str">
        <f>_xlfn.DISPIMG("ID_38E63ACB41334D7E81102B2CD7AD9EAE",1)</f>
        <v>=DISPIMG("ID_38E63ACB41334D7E81102B2CD7AD9EAE",1)</v>
      </c>
      <c r="F63" s="17"/>
      <c r="G63" s="16">
        <v>1</v>
      </c>
      <c r="H63" s="16" t="s">
        <v>14</v>
      </c>
      <c r="I63" s="32"/>
      <c r="J63" s="14"/>
    </row>
    <row r="64" s="4" customFormat="1" ht="199" customHeight="1" spans="1:10">
      <c r="A64" s="12">
        <v>62</v>
      </c>
      <c r="B64" s="16" t="s">
        <v>168</v>
      </c>
      <c r="C64" s="16"/>
      <c r="D64" s="16" t="s">
        <v>169</v>
      </c>
      <c r="E64" s="16" t="str">
        <f>_xlfn.DISPIMG("ID_D5A666E6C150495CA3AD03542FB0DEBE",1)</f>
        <v>=DISPIMG("ID_D5A666E6C150495CA3AD03542FB0DEBE",1)</v>
      </c>
      <c r="F64" s="17"/>
      <c r="G64" s="16">
        <v>1</v>
      </c>
      <c r="H64" s="16" t="s">
        <v>14</v>
      </c>
      <c r="I64" s="32"/>
      <c r="J64" s="14"/>
    </row>
    <row r="65" s="4" customFormat="1" ht="199" customHeight="1" spans="1:10">
      <c r="A65" s="12">
        <v>63</v>
      </c>
      <c r="B65" s="16" t="s">
        <v>170</v>
      </c>
      <c r="C65" s="16"/>
      <c r="D65" s="16" t="s">
        <v>171</v>
      </c>
      <c r="E65" s="16" t="str">
        <f>_xlfn.DISPIMG("ID_B4766FDA1C4744F78A75B5554D951439",1)</f>
        <v>=DISPIMG("ID_B4766FDA1C4744F78A75B5554D951439",1)</v>
      </c>
      <c r="F65" s="17"/>
      <c r="G65" s="16">
        <v>1</v>
      </c>
      <c r="H65" s="16" t="s">
        <v>172</v>
      </c>
      <c r="I65" s="32"/>
      <c r="J65" s="14"/>
    </row>
    <row r="66" s="4" customFormat="1" ht="199" customHeight="1" spans="1:10">
      <c r="A66" s="12">
        <v>64</v>
      </c>
      <c r="B66" s="16" t="s">
        <v>173</v>
      </c>
      <c r="C66" s="16"/>
      <c r="D66" s="16" t="s">
        <v>174</v>
      </c>
      <c r="E66" s="16" t="str">
        <f>_xlfn.DISPIMG("ID_E53A71584EF04D5594A07299A6DC5ABE",1)</f>
        <v>=DISPIMG("ID_E53A71584EF04D5594A07299A6DC5ABE",1)</v>
      </c>
      <c r="F66" s="17"/>
      <c r="G66" s="16">
        <v>7</v>
      </c>
      <c r="H66" s="16" t="s">
        <v>155</v>
      </c>
      <c r="I66" s="32"/>
      <c r="J66" s="14"/>
    </row>
    <row r="67" s="4" customFormat="1" ht="199" customHeight="1" spans="1:10">
      <c r="A67" s="12">
        <v>65</v>
      </c>
      <c r="B67" s="16" t="s">
        <v>175</v>
      </c>
      <c r="C67" s="16"/>
      <c r="D67" s="16" t="s">
        <v>176</v>
      </c>
      <c r="E67" s="16" t="str">
        <f>_xlfn.DISPIMG("ID_DDF6F58103AD48D5A4C1E50A7E4BFA74",1)</f>
        <v>=DISPIMG("ID_DDF6F58103AD48D5A4C1E50A7E4BFA74",1)</v>
      </c>
      <c r="F67" s="17"/>
      <c r="G67" s="16">
        <v>4</v>
      </c>
      <c r="H67" s="16" t="s">
        <v>155</v>
      </c>
      <c r="I67" s="32"/>
      <c r="J67" s="14"/>
    </row>
    <row r="68" s="4" customFormat="1" ht="199" customHeight="1" spans="1:10">
      <c r="A68" s="12">
        <v>66</v>
      </c>
      <c r="B68" s="16" t="s">
        <v>177</v>
      </c>
      <c r="C68" s="16"/>
      <c r="D68" s="16" t="s">
        <v>178</v>
      </c>
      <c r="E68" s="16" t="str">
        <f>_xlfn.DISPIMG("ID_713BA03B6AB941EFA2F4737677AEB901",1)</f>
        <v>=DISPIMG("ID_713BA03B6AB941EFA2F4737677AEB901",1)</v>
      </c>
      <c r="F68" s="17"/>
      <c r="G68" s="16">
        <v>1</v>
      </c>
      <c r="H68" s="16" t="s">
        <v>179</v>
      </c>
      <c r="I68" s="32"/>
      <c r="J68" s="14"/>
    </row>
    <row r="69" s="4" customFormat="1" ht="199" customHeight="1" spans="1:10">
      <c r="A69" s="12">
        <v>67</v>
      </c>
      <c r="B69" s="16" t="s">
        <v>180</v>
      </c>
      <c r="C69" s="16"/>
      <c r="D69" s="16" t="s">
        <v>181</v>
      </c>
      <c r="E69" s="16" t="str">
        <f>_xlfn.DISPIMG("ID_2931AAC38D38454F9BB4C4BB822A620C",1)</f>
        <v>=DISPIMG("ID_2931AAC38D38454F9BB4C4BB822A620C",1)</v>
      </c>
      <c r="F69" s="17"/>
      <c r="G69" s="16">
        <v>2</v>
      </c>
      <c r="H69" s="16" t="s">
        <v>182</v>
      </c>
      <c r="I69" s="32"/>
      <c r="J69" s="14"/>
    </row>
    <row r="70" s="4" customFormat="1" ht="199" customHeight="1" spans="1:10">
      <c r="A70" s="12">
        <v>68</v>
      </c>
      <c r="B70" s="16" t="s">
        <v>183</v>
      </c>
      <c r="C70" s="16"/>
      <c r="D70" s="16" t="s">
        <v>184</v>
      </c>
      <c r="E70" s="16" t="str">
        <f>_xlfn.DISPIMG("ID_1E183337438C4E73A13A4583D3DAE63D",1)</f>
        <v>=DISPIMG("ID_1E183337438C4E73A13A4583D3DAE63D",1)</v>
      </c>
      <c r="F70" s="17"/>
      <c r="G70" s="16">
        <v>2</v>
      </c>
      <c r="H70" s="16" t="s">
        <v>182</v>
      </c>
      <c r="I70" s="32"/>
      <c r="J70" s="14"/>
    </row>
    <row r="71" s="4" customFormat="1" ht="199" customHeight="1" spans="1:10">
      <c r="A71" s="12">
        <v>69</v>
      </c>
      <c r="B71" s="16" t="s">
        <v>185</v>
      </c>
      <c r="C71" s="16"/>
      <c r="D71" s="16" t="s">
        <v>186</v>
      </c>
      <c r="E71" s="16" t="str">
        <f>_xlfn.DISPIMG("ID_D54D12032A3F409A9D368DF2CDA8B504",1)</f>
        <v>=DISPIMG("ID_D54D12032A3F409A9D368DF2CDA8B504",1)</v>
      </c>
      <c r="F71" s="17"/>
      <c r="G71" s="16">
        <v>3</v>
      </c>
      <c r="H71" s="16" t="s">
        <v>187</v>
      </c>
      <c r="I71" s="32"/>
      <c r="J71" s="14"/>
    </row>
    <row r="72" s="4" customFormat="1" ht="199" customHeight="1" spans="1:10">
      <c r="A72" s="12">
        <v>70</v>
      </c>
      <c r="B72" s="16" t="s">
        <v>185</v>
      </c>
      <c r="C72" s="16"/>
      <c r="D72" s="16" t="s">
        <v>188</v>
      </c>
      <c r="E72" s="16" t="str">
        <f>_xlfn.DISPIMG("ID_3524DE6B367248EFB30740BD2F6675D3",1)</f>
        <v>=DISPIMG("ID_3524DE6B367248EFB30740BD2F6675D3",1)</v>
      </c>
      <c r="F72" s="17"/>
      <c r="G72" s="16">
        <v>2</v>
      </c>
      <c r="H72" s="16" t="s">
        <v>187</v>
      </c>
      <c r="I72" s="32"/>
      <c r="J72" s="14"/>
    </row>
    <row r="73" s="4" customFormat="1" ht="199" customHeight="1" spans="1:10">
      <c r="A73" s="12">
        <v>71</v>
      </c>
      <c r="B73" s="16" t="s">
        <v>189</v>
      </c>
      <c r="C73" s="16"/>
      <c r="D73" s="16" t="s">
        <v>190</v>
      </c>
      <c r="E73" s="16" t="str">
        <f>_xlfn.DISPIMG("ID_CA82656D747F4EE2BBA04CC0D812DB12",1)</f>
        <v>=DISPIMG("ID_CA82656D747F4EE2BBA04CC0D812DB12",1)</v>
      </c>
      <c r="F73" s="17"/>
      <c r="G73" s="16">
        <v>5</v>
      </c>
      <c r="H73" s="16" t="s">
        <v>187</v>
      </c>
      <c r="I73" s="32"/>
      <c r="J73" s="14"/>
    </row>
    <row r="74" s="4" customFormat="1" ht="199" customHeight="1" spans="1:10">
      <c r="A74" s="12">
        <v>72</v>
      </c>
      <c r="B74" s="16" t="s">
        <v>191</v>
      </c>
      <c r="C74" s="16"/>
      <c r="D74" s="16" t="s">
        <v>192</v>
      </c>
      <c r="E74" s="16" t="str">
        <f>_xlfn.DISPIMG("ID_53BB49D9AF4A423EB296E73469D732B8",1)</f>
        <v>=DISPIMG("ID_53BB49D9AF4A423EB296E73469D732B8",1)</v>
      </c>
      <c r="F74" s="17"/>
      <c r="G74" s="16">
        <v>1</v>
      </c>
      <c r="H74" s="16" t="s">
        <v>14</v>
      </c>
      <c r="I74" s="32"/>
      <c r="J74" s="14"/>
    </row>
    <row r="75" s="4" customFormat="1" ht="199" customHeight="1" spans="1:10">
      <c r="A75" s="12">
        <v>73</v>
      </c>
      <c r="B75" s="16" t="s">
        <v>193</v>
      </c>
      <c r="C75" s="16"/>
      <c r="D75" s="16" t="s">
        <v>194</v>
      </c>
      <c r="E75" s="16" t="str">
        <f>_xlfn.DISPIMG("ID_FAFF56DF20EA4D34B0F1C3D8042B1A0F",1)</f>
        <v>=DISPIMG("ID_FAFF56DF20EA4D34B0F1C3D8042B1A0F",1)</v>
      </c>
      <c r="F75" s="17"/>
      <c r="G75" s="16">
        <v>4</v>
      </c>
      <c r="H75" s="16" t="s">
        <v>14</v>
      </c>
      <c r="I75" s="32"/>
      <c r="J75" s="14"/>
    </row>
    <row r="76" s="4" customFormat="1" ht="199" customHeight="1" spans="1:10">
      <c r="A76" s="12">
        <v>74</v>
      </c>
      <c r="B76" s="34" t="s">
        <v>195</v>
      </c>
      <c r="C76" s="16"/>
      <c r="D76" s="16" t="s">
        <v>196</v>
      </c>
      <c r="E76" s="16" t="str">
        <f>_xlfn.DISPIMG("ID_D92E6621ABB5440289529F81849114B4",1)</f>
        <v>=DISPIMG("ID_D92E6621ABB5440289529F81849114B4",1)</v>
      </c>
      <c r="F76" s="17"/>
      <c r="G76" s="16">
        <v>10</v>
      </c>
      <c r="H76" s="16" t="s">
        <v>197</v>
      </c>
      <c r="I76" s="32"/>
      <c r="J76" s="14"/>
    </row>
    <row r="77" s="4" customFormat="1" ht="199" customHeight="1" spans="1:10">
      <c r="A77" s="12">
        <v>75</v>
      </c>
      <c r="B77" s="16" t="s">
        <v>198</v>
      </c>
      <c r="C77" s="35"/>
      <c r="D77" s="16" t="s">
        <v>199</v>
      </c>
      <c r="E77" s="16" t="str">
        <f>_xlfn.DISPIMG("ID_284D00942347439190BB588CA05976E3",1)</f>
        <v>=DISPIMG("ID_284D00942347439190BB588CA05976E3",1)</v>
      </c>
      <c r="F77" s="17"/>
      <c r="G77" s="16">
        <v>2</v>
      </c>
      <c r="H77" s="16" t="s">
        <v>56</v>
      </c>
      <c r="I77" s="32"/>
      <c r="J77" s="14"/>
    </row>
    <row r="78" s="4" customFormat="1" ht="199" customHeight="1" spans="1:10">
      <c r="A78" s="12">
        <v>76</v>
      </c>
      <c r="B78" s="16" t="s">
        <v>200</v>
      </c>
      <c r="C78" s="16"/>
      <c r="D78" s="16" t="s">
        <v>201</v>
      </c>
      <c r="E78" s="16" t="str">
        <f>_xlfn.DISPIMG("ID_A9B78346A328426C9AB8E94129276437",1)</f>
        <v>=DISPIMG("ID_A9B78346A328426C9AB8E94129276437",1)</v>
      </c>
      <c r="F78" s="17"/>
      <c r="G78" s="16">
        <v>2</v>
      </c>
      <c r="H78" s="16" t="s">
        <v>197</v>
      </c>
      <c r="I78" s="32"/>
      <c r="J78" s="14"/>
    </row>
    <row r="79" ht="33" customHeight="1" spans="1:10">
      <c r="A79" s="36" t="s">
        <v>202</v>
      </c>
      <c r="B79" s="36"/>
      <c r="C79" s="36"/>
      <c r="D79" s="36"/>
      <c r="E79" s="36"/>
      <c r="F79" s="36"/>
      <c r="G79" s="36"/>
      <c r="H79" s="36"/>
      <c r="I79" s="36"/>
      <c r="J79" s="38"/>
    </row>
    <row r="81" spans="2:8">
      <c r="B81" s="5" t="s">
        <v>203</v>
      </c>
      <c r="F81" s="5" t="s">
        <v>204</v>
      </c>
      <c r="G81" s="37" t="s">
        <v>205</v>
      </c>
      <c r="H81" s="37"/>
    </row>
  </sheetData>
  <autoFilter ref="A2:J79">
    <extLst/>
  </autoFilter>
  <mergeCells count="3">
    <mergeCell ref="A1:J1"/>
    <mergeCell ref="A79:I79"/>
    <mergeCell ref="G81:H81"/>
  </mergeCells>
  <pageMargins left="0.393055555555556" right="0.275" top="0.66875" bottom="0.708333333333333" header="0.5" footer="0.5"/>
  <pageSetup paperSize="9" scale="87"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Ace</cp:lastModifiedBy>
  <dcterms:created xsi:type="dcterms:W3CDTF">2022-08-05T02:19:00Z</dcterms:created>
  <dcterms:modified xsi:type="dcterms:W3CDTF">2023-03-20T00:49:18Z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481E9688A4B04C47A7F430B7035D8D64</vt:lpwstr>
  </property>
  <property fmtid="{D5CDD505-2E9C-101B-9397-08002B2CF9AE}" pid="3" name="KSOProductBuildVer">
    <vt:lpwstr>2052-11.1.0.13703</vt:lpwstr>
  </property>
</Properties>
</file>